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8680" yWindow="-120" windowWidth="29040" windowHeight="15990" tabRatio="873" activeTab="10"/>
  </bookViews>
  <sheets>
    <sheet name="Legenda" sheetId="11" r:id="rId1"/>
    <sheet name="Register RF_VO" sheetId="42" r:id="rId2"/>
    <sheet name="Register RF_VO_fáz_prj" sheetId="52" r:id="rId3"/>
    <sheet name="Register RF_D" sheetId="43" r:id="rId4"/>
    <sheet name="Analýza_rizík_VO" sheetId="44" r:id="rId5"/>
    <sheet name="Analýza_rizík_VO_fáz_prj" sheetId="50" r:id="rId6"/>
    <sheet name="Analýza_rizík_D" sheetId="46" r:id="rId7"/>
    <sheet name="Databáza_VO" sheetId="47" r:id="rId8"/>
    <sheet name="Databáza_VO_fáz_prj" sheetId="51" r:id="rId9"/>
    <sheet name="Databáza_D" sheetId="48" r:id="rId10"/>
    <sheet name="DRFVO_ZRFD_kat" sheetId="49" r:id="rId11"/>
  </sheets>
  <definedNames>
    <definedName name="_xlnm.Print_Titles" localSheetId="3">'Register RF_D'!$4:$4</definedName>
    <definedName name="_xlnm.Print_Titles" localSheetId="1">'Register RF_VO'!$4:$4</definedName>
    <definedName name="_xlnm.Print_Titles" localSheetId="2">'Register RF_VO_fáz_prj'!$4:$4</definedName>
    <definedName name="_xlnm.Print_Area" localSheetId="6">Analýza_rizík_D!$A$1:$D$38</definedName>
    <definedName name="_xlnm.Print_Area" localSheetId="4">Analýza_rizík_VO!$A$1:$E$56</definedName>
    <definedName name="_xlnm.Print_Area" localSheetId="5">Analýza_rizík_VO_fáz_prj!$A$1:$E$30</definedName>
    <definedName name="_xlnm.Print_Area" localSheetId="9">Databáza_D!$A$1:$J$5</definedName>
    <definedName name="_xlnm.Print_Area" localSheetId="7">Databáza_VO!$A$1:$U$5</definedName>
    <definedName name="_xlnm.Print_Area" localSheetId="8">Databáza_VO_fáz_prj!$A$1:$F$5</definedName>
    <definedName name="_xlnm.Print_Area" localSheetId="10">DRFVO_ZRFD_kat!$A$1:$C$70</definedName>
    <definedName name="_xlnm.Print_Area" localSheetId="0">Legenda!$A$1:$C$53</definedName>
    <definedName name="_xlnm.Print_Area" localSheetId="3">'Register RF_D'!$A$1:$I$23</definedName>
    <definedName name="_xlnm.Print_Area" localSheetId="1">'Register RF_VO'!$A$1:$I$47</definedName>
    <definedName name="_xlnm.Print_Area" localSheetId="2">'Register RF_VO_fáz_prj'!$A$1:$I$12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51" l="1"/>
  <c r="C4" i="51"/>
  <c r="B4" i="51"/>
  <c r="A4" i="51"/>
  <c r="D26" i="50"/>
  <c r="B26" i="50"/>
  <c r="A26" i="50"/>
  <c r="A5" i="51" l="1"/>
  <c r="F5" i="51"/>
  <c r="C5" i="51"/>
  <c r="B5" i="51"/>
  <c r="A22" i="50"/>
  <c r="A25" i="50"/>
  <c r="B24" i="50"/>
  <c r="A24" i="50"/>
  <c r="D42" i="44"/>
  <c r="D5" i="51" l="1"/>
  <c r="A30" i="50"/>
  <c r="E5" i="51" s="1"/>
  <c r="C3" i="49"/>
  <c r="C5" i="49" l="1"/>
  <c r="C6" i="49"/>
  <c r="C7" i="49"/>
  <c r="C8" i="49"/>
  <c r="C9" i="49"/>
  <c r="D4" i="48" l="1"/>
  <c r="D31" i="46"/>
  <c r="D30" i="46"/>
  <c r="D5" i="48" s="1"/>
  <c r="B30" i="46"/>
  <c r="A30" i="46"/>
  <c r="D26" i="44"/>
  <c r="D31" i="44"/>
  <c r="I5" i="47" s="1"/>
  <c r="A30" i="44"/>
  <c r="D30" i="44"/>
  <c r="H5" i="47" s="1"/>
  <c r="B31" i="44"/>
  <c r="B30" i="44"/>
  <c r="A31" i="44"/>
  <c r="I4" i="47" s="1"/>
  <c r="J5" i="48"/>
  <c r="U5" i="47"/>
  <c r="D34" i="46" l="1"/>
  <c r="C56" i="49"/>
  <c r="C57" i="49"/>
  <c r="C58" i="49"/>
  <c r="C59" i="49"/>
  <c r="C60" i="49"/>
  <c r="C61" i="49"/>
  <c r="C62" i="49"/>
  <c r="C63" i="49"/>
  <c r="C64" i="49"/>
  <c r="C65" i="49"/>
  <c r="C66" i="49"/>
  <c r="C67" i="49"/>
  <c r="C68" i="49"/>
  <c r="C69" i="49"/>
  <c r="C70" i="49"/>
  <c r="C55" i="49"/>
  <c r="D44" i="44"/>
  <c r="D43" i="44"/>
  <c r="C37" i="49"/>
  <c r="C38" i="49"/>
  <c r="C39" i="49"/>
  <c r="C40" i="49"/>
  <c r="C41" i="49"/>
  <c r="C42" i="49"/>
  <c r="C43" i="49"/>
  <c r="C44" i="49"/>
  <c r="C45" i="49"/>
  <c r="C46" i="49"/>
  <c r="C47" i="49"/>
  <c r="C48" i="49"/>
  <c r="C49" i="49"/>
  <c r="C36" i="49"/>
  <c r="C21" i="49"/>
  <c r="C22" i="49"/>
  <c r="C23" i="49"/>
  <c r="C24" i="49"/>
  <c r="C25" i="49"/>
  <c r="C26" i="49"/>
  <c r="C27" i="49"/>
  <c r="C28" i="49"/>
  <c r="C29" i="49"/>
  <c r="C30" i="49"/>
  <c r="C20" i="49"/>
  <c r="C2" i="49"/>
  <c r="C4" i="49"/>
  <c r="A27" i="44" l="1"/>
  <c r="A5" i="48" l="1"/>
  <c r="C5" i="48"/>
  <c r="C4" i="48"/>
  <c r="C5" i="47"/>
  <c r="C4" i="47"/>
  <c r="Q5" i="47"/>
  <c r="D33" i="46"/>
  <c r="D32" i="46"/>
  <c r="D29" i="44"/>
  <c r="D28" i="44"/>
  <c r="D27" i="44"/>
  <c r="A26" i="46" l="1"/>
  <c r="A22" i="44"/>
  <c r="R5" i="47" s="1"/>
  <c r="H5" i="48" l="1"/>
  <c r="B5" i="48"/>
  <c r="B4" i="48"/>
  <c r="A4" i="48"/>
  <c r="P5" i="47"/>
  <c r="P4" i="47"/>
  <c r="O4" i="47"/>
  <c r="B5" i="47"/>
  <c r="B4" i="47"/>
  <c r="A4" i="47"/>
  <c r="A5" i="47"/>
  <c r="G5" i="47"/>
  <c r="F5" i="47"/>
  <c r="G5" i="48"/>
  <c r="F5" i="48"/>
  <c r="B34" i="46"/>
  <c r="B33" i="46"/>
  <c r="B32" i="46"/>
  <c r="B31" i="46"/>
  <c r="A34" i="46"/>
  <c r="H4" i="48" s="1"/>
  <c r="A33" i="46"/>
  <c r="G4" i="48" s="1"/>
  <c r="A32" i="46"/>
  <c r="F4" i="48" s="1"/>
  <c r="A31" i="46"/>
  <c r="E4" i="48" s="1"/>
  <c r="A29" i="46"/>
  <c r="B28" i="46"/>
  <c r="A28" i="46"/>
  <c r="D52" i="44"/>
  <c r="D51" i="44"/>
  <c r="K5" i="47"/>
  <c r="L5" i="47"/>
  <c r="B52" i="44"/>
  <c r="B51" i="44"/>
  <c r="A52" i="44"/>
  <c r="N4" i="47" s="1"/>
  <c r="A51" i="44"/>
  <c r="M4" i="47" s="1"/>
  <c r="A50" i="44"/>
  <c r="B44" i="44"/>
  <c r="B43" i="44"/>
  <c r="B42" i="44"/>
  <c r="A44" i="44"/>
  <c r="L4" i="47" s="1"/>
  <c r="A43" i="44"/>
  <c r="K4" i="47" s="1"/>
  <c r="A42" i="44"/>
  <c r="J4" i="47" s="1"/>
  <c r="A41" i="44"/>
  <c r="A40" i="44"/>
  <c r="B29" i="44"/>
  <c r="B28" i="44"/>
  <c r="B27" i="44"/>
  <c r="H4" i="47"/>
  <c r="A29" i="44"/>
  <c r="G4" i="47" s="1"/>
  <c r="A28" i="44"/>
  <c r="F4" i="47" s="1"/>
  <c r="E4" i="47"/>
  <c r="B26" i="44"/>
  <c r="A26" i="44"/>
  <c r="B24" i="44"/>
  <c r="A24" i="44"/>
  <c r="A25" i="44"/>
  <c r="D4" i="47" l="1"/>
  <c r="D40" i="44"/>
  <c r="A35" i="44" s="1"/>
  <c r="S5" i="47" s="1"/>
  <c r="E5" i="48"/>
  <c r="A48" i="44"/>
  <c r="T5" i="47" s="1"/>
  <c r="M5" i="47"/>
  <c r="N5" i="47"/>
  <c r="J5" i="47"/>
  <c r="E5" i="47"/>
  <c r="D5" i="47"/>
  <c r="A38" i="46" l="1"/>
  <c r="I5" i="48"/>
  <c r="A56" i="44"/>
  <c r="O5" i="47"/>
  <c r="E40" i="44"/>
</calcChain>
</file>

<file path=xl/sharedStrings.xml><?xml version="1.0" encoding="utf-8"?>
<sst xmlns="http://schemas.openxmlformats.org/spreadsheetml/2006/main" count="458" uniqueCount="262">
  <si>
    <t>Register rizikových faktorov</t>
  </si>
  <si>
    <t>Legenda:</t>
  </si>
  <si>
    <t>1 - nízke riziko</t>
  </si>
  <si>
    <t>2 - stredné riziko</t>
  </si>
  <si>
    <t>3 - vysoké riziko</t>
  </si>
  <si>
    <t>4 - n/a alebo nie je možné v danom čase vyhodnotiť</t>
  </si>
  <si>
    <t>Charakteristika rizika, hypotéza</t>
  </si>
  <si>
    <t>Váha viažúca sa na kategóriu rizika</t>
  </si>
  <si>
    <t>Zdroj údajov</t>
  </si>
  <si>
    <t>Váha viažuca sa na rizikový faktor (významnosť)</t>
  </si>
  <si>
    <t>Špecifikácia kategórie
[možnosti výberu]</t>
  </si>
  <si>
    <t>Názov rizikového faktora</t>
  </si>
  <si>
    <t>P.č. kategórie</t>
  </si>
  <si>
    <t>Rizikový index</t>
  </si>
  <si>
    <t>Názov projektu:</t>
  </si>
  <si>
    <t>ITMS č. projektu:</t>
  </si>
  <si>
    <t>Projektový manažér:</t>
  </si>
  <si>
    <t>Evidencia stavov vyhodnocovania modelu analýzy rizík pre potreby validácie</t>
  </si>
  <si>
    <t>1.</t>
  </si>
  <si>
    <t>2.</t>
  </si>
  <si>
    <t>3.</t>
  </si>
  <si>
    <t>4.</t>
  </si>
  <si>
    <t>Opis modelu a manuál k jeho použitiu</t>
  </si>
  <si>
    <t>1. Charakteristika modelu</t>
  </si>
  <si>
    <t>2. Pravidlá práce s modelom</t>
  </si>
  <si>
    <t>Projektový manažér</t>
  </si>
  <si>
    <t>Administrátor</t>
  </si>
  <si>
    <t>3. Zodpovednosti</t>
  </si>
  <si>
    <t>Počet bodov</t>
  </si>
  <si>
    <t>4. Záložky modelu*</t>
  </si>
  <si>
    <t>* kliknutím na názov záložky sa daný list otvorí cez hyperlink</t>
  </si>
  <si>
    <t>Návrat k legende modelu</t>
  </si>
  <si>
    <t>5.</t>
  </si>
  <si>
    <t>Hraničná hodnota</t>
  </si>
  <si>
    <t>n/a</t>
  </si>
  <si>
    <t>ZRFVO [1]</t>
  </si>
  <si>
    <t>Medializovaný podnet</t>
  </si>
  <si>
    <t>ZRFVO [2]</t>
  </si>
  <si>
    <t>Podozrenie z podvodu/ korupcie/ konfliktu záujmov</t>
  </si>
  <si>
    <t>ZRFVO [3]</t>
  </si>
  <si>
    <t>Udelené pokuty</t>
  </si>
  <si>
    <t>ZRFVO [4]</t>
  </si>
  <si>
    <t>ZRFVO [5]</t>
  </si>
  <si>
    <t>Predchádzajúce zrušenie verejného obstarávania</t>
  </si>
  <si>
    <t>Metóda verejného obstarávania na základe finančného limitu</t>
  </si>
  <si>
    <t>Podlimitná zákazka</t>
  </si>
  <si>
    <t>DRFVO [2]</t>
  </si>
  <si>
    <t>Postup verejného obstarávania</t>
  </si>
  <si>
    <t>DRFVO [3]</t>
  </si>
  <si>
    <t>Druh zadávateľa/verejného obstarávateľa/obstarávateľa</t>
  </si>
  <si>
    <t>ZRFD [1]</t>
  </si>
  <si>
    <t>ZRFD [2]</t>
  </si>
  <si>
    <t>ZRFD [3]</t>
  </si>
  <si>
    <t>ZRFD [4]</t>
  </si>
  <si>
    <t>Zmena s potenciálnym dopadom na výsledok verejného obstarávania</t>
  </si>
  <si>
    <t>Rozhodovací model pre vyhodnotenie rizikovosti verejného obstarávania/ obstarávania</t>
  </si>
  <si>
    <t>Definovanie 2 a viac podmienok účasti finančného a ekonomického postavenia</t>
  </si>
  <si>
    <t>Definovanie 3 a viac podmienok účasti technickej alebo odbornej spôsobilosti</t>
  </si>
  <si>
    <t>P.č. rizikového faktora</t>
  </si>
  <si>
    <t>Prístup ku kontrole verejného obstarávania/ obstarávania na základe základných rizikových faktorov</t>
  </si>
  <si>
    <t>Prístup ku kontrole verejného obstarávania/ obstarávania na základe doplnkových rizikových faktorov (rizikového indexu)</t>
  </si>
  <si>
    <t>Špecifikácia kategórie</t>
  </si>
  <si>
    <t>Rozhodovací model pre vyhodnotenie rizikovosti zmeny zmluvy s dodávateľom</t>
  </si>
  <si>
    <t>Prístup ku kontrole zmeny zmluvy s dodávateľom na základe základných rizikových faktorov</t>
  </si>
  <si>
    <t>Hodnota rizikového faktora</t>
  </si>
  <si>
    <t>Názov verejného obstarávania/ obstarávania:</t>
  </si>
  <si>
    <t>Číslo zverejnenia (ak relevantné):</t>
  </si>
  <si>
    <t>ITMS č. verejného obstarávania/ obstarávania:</t>
  </si>
  <si>
    <t>Predpokladaná hodnota zákazky (bez DPH):</t>
  </si>
  <si>
    <t>Dátum prijatia verejného obstarávania/ obstarávania na RO/SO:</t>
  </si>
  <si>
    <t>Dátum prijatia zmeny zmluvy s dodávateľom na RO/SO:</t>
  </si>
  <si>
    <t>Poradové číslo zmeny:</t>
  </si>
  <si>
    <t>- pre prípravu modelu sa nepoužíva vopred predvyplnená šablóna z iného verejného obstarávania/obstarávania</t>
  </si>
  <si>
    <t>Záver z vyhodnotenia prístupu ku kontrole verejného obstarávania/ obstarávania</t>
  </si>
  <si>
    <t>Register RF_VO</t>
  </si>
  <si>
    <t>Register RF_D</t>
  </si>
  <si>
    <t>- obsahuje prehľad rizikových faktorov daného verejného obstarávania/obstarávania;
- slúži ako vstup pre potreby validácie správnosti a funkčnosti nastavenia modelu analýzy rizík.</t>
  </si>
  <si>
    <t>- obsahuje prehľad rizikových faktorov danej zmeny zmluvy s dodávateľom;
- slúži ako vstup pre potreby validácie správnosti a funkčnosti nastavenia modelu analýzy rizík.</t>
  </si>
  <si>
    <t>5. Vyhodnocovanie rizikovosti verejného obstarávania/obstarávania, resp. zmeny zmluvy s dodávateľom</t>
  </si>
  <si>
    <t>Určenie rizikovosti verejného obstarávania/obstarávania</t>
  </si>
  <si>
    <t>- vyplnenie ZRFVO výberom jednej z kategórií každého ZRFVO [žlto označené bunky]</t>
  </si>
  <si>
    <t>- model automaticky vyhodnotí prístup ku kontrole verejného obstarávania/obstarávania v časti "Záver z vyhodnotenia prístupu ku kontrole verejného obstarávania/ obstarávania"</t>
  </si>
  <si>
    <t>Pozn.:</t>
  </si>
  <si>
    <t>- vyplnenie DRFVO výberom jednej z kategórií každého DRFVO [žlto označené bunky]</t>
  </si>
  <si>
    <t>Určenie rizikovosti zmeny zmluvy s dodávateľom</t>
  </si>
  <si>
    <t>- vyplnenie ZRFD výberom jednej z kategórií každého ZRFD [žlto označené bunky]</t>
  </si>
  <si>
    <t>Záver z vyhodnotenia prístupu ku kontrole zmeny zmluvy s dodávateľom</t>
  </si>
  <si>
    <t>- model automaticky vyhodnotí prístup ku kontrole zmeny zmluvy s dodávateľom v časti "Záver z vyhodnotenia prístupu ku kontrole zmeny zmluvy s dodávateľom"</t>
  </si>
  <si>
    <t>6. Fázy zadávania údajov do jednotlivých hárkov</t>
  </si>
  <si>
    <t>Nie</t>
  </si>
  <si>
    <t>Áno</t>
  </si>
  <si>
    <t>Stručný popis zmeny:</t>
  </si>
  <si>
    <t>DRFVO [1]</t>
  </si>
  <si>
    <t>Charakter obstarávaných prác, tovarov a služieb</t>
  </si>
  <si>
    <t>ORFVO [1]</t>
  </si>
  <si>
    <t>Definovanie 1 a menej podmienok účasti finančného a ekonomického postavenia</t>
  </si>
  <si>
    <t>Definovanie 2 a menej podmienok účasti technickej alebo odbornej spôsobilosti</t>
  </si>
  <si>
    <t>Áno - je prítomné</t>
  </si>
  <si>
    <t>Nie - nie je prítomné</t>
  </si>
  <si>
    <t>Tovary - Obstaranie priemyselných mechanizmov vo výskumných, vývojových a inovačných projektoch podnikov, Obstaranie strojno-technologického vybavenia zberného dvora</t>
  </si>
  <si>
    <t>Prvé pásmo RI pod HH</t>
  </si>
  <si>
    <t>Prístup ku kontrole verejného obstarávania/ obstarávania na základe osobitných rizikových faktorov</t>
  </si>
  <si>
    <t>- vyplnenie ORFVO výberom jednej z kategórií každého ORFVO [žlto označené bunky]</t>
  </si>
  <si>
    <t>- v prípade, ak sa o vykonaní kontroly verejného obstarávania rozhodlo už na základe základných rizikových faktorov, nie je potrebné vypĺňať DRFVO a ORFVO;
- v prípade, ak sa o vykonaní kontroly verejného obstarávania rozhodlo už na základe doplnkových rizikových faktorov, nie je potrebné vypĺňať ORFVO.</t>
  </si>
  <si>
    <t>- informácie uvedené v jednotlivých záložkách sa neprepisujú, ale dopĺňajú v zmysle dostupných (odomknutých) žltých polí;
- model automaticky určí prístup ku kontrole, resp. vypočíta RI z DRFVO (RI nie je počítaný zo ZRFVO, ORFVO, resp. ZRFD).</t>
  </si>
  <si>
    <r>
      <rPr>
        <b/>
        <sz val="9"/>
        <rFont val="Arial"/>
        <family val="2"/>
        <charset val="238"/>
      </rPr>
      <t>HYPOTÉZA: Každý medializovaný podnet súvisiaci s verejným obstarávaním je potrebné preveriť a vyhodnotiť. Samotný fakt existencie akéhokoľvek medializovaného podnetu indikuje rizikovosť zákazky.</t>
    </r>
  </si>
  <si>
    <t>Názov/Meno prijímateľa:</t>
  </si>
  <si>
    <t>IČO prijímateľa:</t>
  </si>
  <si>
    <t>Názov/Meno verejného obstarávateľa/ obstarávateľa:</t>
  </si>
  <si>
    <t>IČO verejného obstarávateľa/ obstarávateľa:</t>
  </si>
  <si>
    <t>1. úroveň</t>
  </si>
  <si>
    <t>2. úroveň</t>
  </si>
  <si>
    <t>3. úroveň</t>
  </si>
  <si>
    <t>Konečné vyhodnotenie</t>
  </si>
  <si>
    <t>Vypĺňajú sa všetky DRFVO, ak na 1. úrovni je určený prístup ku kontrole "Prístup ku kontrole na základe rizikového indexu"!</t>
  </si>
  <si>
    <t>Prístup ku kontrole podľa ZRFVO</t>
  </si>
  <si>
    <t>Prístup ku kontrole podľa DRFVO</t>
  </si>
  <si>
    <t>Prístup ku kontrole podľa ORFVO</t>
  </si>
  <si>
    <t xml:space="preserve">ITMS kód zmluvy </t>
  </si>
  <si>
    <t>Stavebné práce - Výstavba, rekonštrukcia a modernizácia ciest II. a III. triedy</t>
  </si>
  <si>
    <t>Hodnota zákazky (bez DPH):</t>
  </si>
  <si>
    <t>Hodnota zákazky (s DPH):</t>
  </si>
  <si>
    <t>Hodnota zákazky po zmene zmluvy s dodávateľom (s DPH):</t>
  </si>
  <si>
    <t>Hodnota zákazky po zmene zmluvy s dodávateľom (bez DPH):</t>
  </si>
  <si>
    <t>ITMS kód dodatku:</t>
  </si>
  <si>
    <t>ORFVO [2]</t>
  </si>
  <si>
    <t>Vypĺňajú sa všetky ORFVO, ak na 2. úrovni je RI hodnoteného VO rovné hodnote "Prvé pásmo RI pod HH"!</t>
  </si>
  <si>
    <t>I. Úroveň (Základné rizikové faktory verejného obstarávania): Fáza registrácie VO v ITMS</t>
  </si>
  <si>
    <t>II. Úroveň (Doplnkové  rizikové faktory verejného obstarávania): Fáza registrácie VO v ITMS</t>
  </si>
  <si>
    <t>III. Úroveň (Osobitné  rizikové faktory verejného obstarávania): Fáza registrácie VO v ITMS</t>
  </si>
  <si>
    <t>I. Úroveň (Základné rizikové faktory na úrovni dodatku): Fáza registrácie dodatku v ITMS</t>
  </si>
  <si>
    <t>ITMS, dokumentácia k procesu VO</t>
  </si>
  <si>
    <t>Databáza_VO</t>
  </si>
  <si>
    <t>Databáza_D</t>
  </si>
  <si>
    <t>Prístup ku kontrole podľa ZRFD</t>
  </si>
  <si>
    <t>Dokumentácia k prebiehajúcemu skúmaniu</t>
  </si>
  <si>
    <t>Dátum analýzy rizík</t>
  </si>
  <si>
    <t>Samosprávny kraj, súkromný - komanditná spoločnosť</t>
  </si>
  <si>
    <t>Mesto/obec, rozpočtová organizácia štátu, akciová spoločnosť, spoločnosť s ručením obmedzeným, fyzická osoba, súkromný - iné (nezaradené v ostatných kategóriách súkromný)</t>
  </si>
  <si>
    <r>
      <rPr>
        <b/>
        <sz val="9"/>
        <rFont val="Arial"/>
        <family val="2"/>
        <charset val="238"/>
      </rPr>
      <t xml:space="preserve">HYPOTÉZA: Existuje závislosť medzi druhom zadávateľa/ verejného obstarávateľa/ obstarávateľa a výškou identifikovaných neoprávnených výdavkov
</t>
    </r>
    <r>
      <rPr>
        <sz val="9"/>
        <rFont val="Arial"/>
        <family val="2"/>
        <charset val="238"/>
      </rPr>
      <t>Najvyššia koncentrácia vzniku NV bola zistená v podlimitných zákazkách u verejných obstarávateľov skupiny samosprávny kraj. Stredne rizikoví verejní obstarávatelia/ obstarávatelia v podlimitných zákazkách sa na základe historických údajov javia subjekty súkromného sektora, obec/mesto a rozpočtové organizácie štátu. Ako nízko rizikoví verejní obstarávatelia/ obstarávatelia pri podlimitných zákazkách sa preukázali subjekty neziskového sektora, družstvá, štátne organizácie vrátane príspevkových organizácií a združenia/spoločenstvá.
Druh subjektu je kategorizovaný podľa druhu vlastníctva a právnej formy daného subjektu v evidencii Subjekty v ITMS.
V prípade, že nie sú evidované údaje o verejnom obstarávateľovi/obstarávateľovi, berú sa do úvahy údaje o zadávateľovi.</t>
    </r>
  </si>
  <si>
    <t>Stavebné práce - Výstavba, rekonštrukcia a modernizácia ciest I. triedy, zberného dvora, predškolských zariadení, zníženie energetickej náročnosti verejných budov</t>
  </si>
  <si>
    <t>Služby - Architektonické, stavebné, inžinierske a inšpekčné služby (napr. stavebný dozor), Služby na organizovanie podujatí, Letecké dopravné služby</t>
  </si>
  <si>
    <t xml:space="preserve">Áno </t>
  </si>
  <si>
    <t>Databáza ÚVO (https://www.uvo.gov.sk/dohlad/spravne-delikty/prehlad-rozhodnuti-o-ulozeni-pokuty-pre-verejneho-obstaravatela-a-obstaravatela) / informácia od prijímateľa</t>
  </si>
  <si>
    <t>Vypĺňa sa minimálne ZRFVO[1]!</t>
  </si>
  <si>
    <t>Možnosť "áno" = Projekt s negatívnymi medializovanými informáciami (s min. jedným a viac potvrdeným podnetom alebo podnetom v riešení).</t>
  </si>
  <si>
    <t>Možnosť "nie" = Projekt bez negatívnych medializovaných podnetov (potvrdených alebo v riešení) alebo s min. 1 nepotvrdeným podnetom.</t>
  </si>
  <si>
    <t>Podnety, ktoré sa netýkajú realizácie verejného obstarávania alebo plnenia zákazky, sa neberú do úvahy.</t>
  </si>
  <si>
    <r>
      <t xml:space="preserve">HYPOTÉZA: Čím viac podmienok účasti, tým mohlo viac dôjsť k zúženiu hospodárskej súťaže, a tým je VO viac rizikové.
</t>
    </r>
    <r>
      <rPr>
        <sz val="9"/>
        <rFont val="Arial"/>
        <family val="2"/>
        <charset val="238"/>
      </rPr>
      <t>Podmienky účasti finančného a ekonomického postavenia vo verejnom obstarávaní predstavujú základný nástroj na pripustenie len tých subjektov do hospodárskej súťaže, ktoré majú záujem na účasti a dosahujú potrebné minimálne predpoklady na uspokojenie potrieb verejného obstarávateľa/ obstarávateľa, a to vzhľadom na fakt, že v opačnom prípade by z hľadiska procesu verejného obstarávania nastala nutnosť ich vylúčenia. Z uvedeného dôvodu  zákazka s vyšším počtom podmienok účasti finančného a ekonomického postavenia -  chápaných ako eliminačných výberových kritérií zvyšuje pravdepodobnosť výskytu pochybení a zvyšuje nároky na dodržiavanie princípov vo verejnom obstarávaní.</t>
    </r>
    <r>
      <rPr>
        <b/>
        <sz val="9"/>
        <rFont val="Arial"/>
        <family val="2"/>
        <charset val="238"/>
      </rPr>
      <t xml:space="preserve">
Poznámka k vyhodnoteniu: </t>
    </r>
    <r>
      <rPr>
        <sz val="9"/>
        <rFont val="Arial"/>
        <family val="2"/>
        <charset val="238"/>
      </rPr>
      <t>V prípade VO/obstarávania deleného na časti sa tento rizikový faktor vyhodnotí pre celé VO/obstarávanie podľa časti s najvyššou rizikovosťou podmienok účasti.</t>
    </r>
  </si>
  <si>
    <r>
      <t xml:space="preserve">HYPOTÉZA: Čím viac podmienok účasti, tým mohlo viac dôjsť k zúženiu hospodárskej súťaže, a tým je VO viac rizikové.
</t>
    </r>
    <r>
      <rPr>
        <sz val="9"/>
        <rFont val="Arial"/>
        <family val="2"/>
        <charset val="238"/>
      </rPr>
      <t xml:space="preserve">Podmienky účasti technickej alebo odbornej spôsobilosti vo verejnom obstarávaní predstavujú základný nástroj na pripustenie len tých subjektov do hospodárskej súťaže, ktoré majú záujem na účasti a dosahujú potrebné minimálne predpoklady na uspokojenie potrieb verejného obstarávateľa alebo obstarávateľa, a to vzhľadom na fakt, že v opačnom prípade by aj z hľadiska hospodárnosti procesu verejného obstarávania nastala nutnosť ich vylúčenia. Z uvedeného dôvodu  zákazka s vyšším počtom podmienok účasti technickej alebo odbornej spôsobilosti -  chápaných ako eliminačných výberových kritérií zvyšuje pravdepodobnosť výskytu pochybení a zvyšuje nároky na dodržiavanie princípov vo verejnom obstarávaní.
</t>
    </r>
    <r>
      <rPr>
        <b/>
        <sz val="9"/>
        <rFont val="Arial"/>
        <family val="2"/>
        <charset val="238"/>
      </rPr>
      <t xml:space="preserve">Poznámka k vyhodnoteniu: </t>
    </r>
    <r>
      <rPr>
        <sz val="9"/>
        <rFont val="Arial"/>
        <family val="2"/>
        <charset val="238"/>
      </rPr>
      <t>V prípade VO/obstarávania deleného na časti sa tento rizikový faktor vyhodnotí pre celé VO/obstarávanie podľa časti s najvyššou rizikovosťou podmienok účasti.</t>
    </r>
  </si>
  <si>
    <t>Individuálny model analýzy rizík verejného obstarávanie/obstarávania/dodatku k zmluve s dodávateľom</t>
  </si>
  <si>
    <t xml:space="preserve">- obsahuje kompletnú maticu rizikových faktorov (ZRFVO, DRFVO a ORFVO) vrátane ich detailnej špecifikácie a váh;
- slúži ako zdroj pre všetky ostatné záložky modelu analýzy rizík - t.j. model automaticky ťahá informácie a dáta z tejto záložky [zmena vykonaná tu sa automaticky premietne do celého modelu]
</t>
  </si>
  <si>
    <t>- obsahuje kompletnú maticu rizikových faktorov (ZRFD) vrátane ich detailnej špecifikácie a váh;
- slúži ako zdroj pre všetky ostatné záložky modelu analýzy rizík - t.j. model automaticky ťahá informácie a dáta z tejto záložky [zmena vykonaná tu sa automaticky premietne do celého modelu]</t>
  </si>
  <si>
    <t>- po registrácii VO/obstarávania v ITMS v stanovenej lehote</t>
  </si>
  <si>
    <t>- po registrácii dodatku v ITMS v stanovenej lehote</t>
  </si>
  <si>
    <t xml:space="preserve">- obsahuje kompletný rozhodovací model analýzy rizík, kde projektový manažér vidí záver z vyhodnotenia prístupu ku kontrole verejného obstarávania/ obstarávania, na základe ktorého sa pristúpi k výkonu kontroly daného verejného obstarávania/obstarávania;
- vypĺňajú sa len žlté polia [identifikačné údaje projektu, verejného obstarávania/obstarávania a projektového manažéra zodpovedného za aplikáciu modelu AR na konkrétne verejné obstarávanie/obstarávanie]; v prípade VO/obstarávania deleného na časti sa uvedú údaje v delení podľa častí;
- váhy pre výpočet rizikového indexu sú automaticky ťahané zo záložiek "Register RF_VO";
- prvotne sa prístup ku kontrole verejného obstarávania/obstarávania stanovuje na základe základných rizikových faktorov, ktoré majú charakter vylučovacích rizikových faktorov. V prípade ich prítomnosti je potrebné kontrolu verejného obstarávania/obstarávania vykonať a v prípade ich neprítomnosti sa prístup ku kontrole verejného obstarávania/obstarávania stanoví podľa ZRFVO[1] v prípadne stredného rizika na základe rizikového indexu a v prípade nízkeho rizika na základe náhodného výberu vzorky podľa vyhodnotenia.
- obsahuje hraničnú hodnotu, pričom aktuálny rizikový index vyšší alebo rovný hraničnej hodnote určuje potrebu vykonať kontrolu verejného obstarávania/obstarávania, v prípade ak hodnota rizikového indexu je v prvom pásme RI pod HH, prístup ku kontrole sa určí na základe osobitných rizikových faktorov a v prípade ak je hodnota rizikového indexu pod prvým pásmom RI pod HH, kontrola verejného obstarávania/obstarávania sa nevykoná.
</t>
  </si>
  <si>
    <t>- obsahuje kompletný rozhodovací model analýzy rizík, kde projektový manažér vidí záver z vyhodnotenia prístupu ku kontrole verejného obstarávania/ obstarávania, na základe ktorého sa pristúpi k výkonu kontroly daného verejného obstarávania/obstarávania (vo fáze registrácie dodatku v ITMS);
- vypĺňajú sa len žlté polia [identifikačné údaje projektu, verejného obstarávania/obstarávania, zmeny zmluvy s dodávateľom a projektového manažéra zodpovedného za aplikáciu modelu AR na konkrétne verejné obstarávanie/obstarávanie (vo fáze zmeny zmluvy s dodávateľom)]; v prípade VO/obstarávania deleného na časti sa uvedú údaje v delení podľa častí;
- váhy pre výpočet rizikového indexu sú automaticky ťahané zo záložky "Register RF_D";
- prístup ku kontrole verejného obstarávania/obstarávania (vo fáze zmeny zmluvy s dodávateľom) sa stanovuje na základe základných rizikových faktorov, ktoré majú charakter vylučovacích rizikových faktorov. V prípade ich prítomnosti je potrebné kontrolu verejného obstarávania/obstarávania (vo fáze zmeny zmluvy s dodáveteľom) vykonať a v prípade ich neprítomnosti sa kontrola nevykoná.</t>
  </si>
  <si>
    <t>Analýza_rizík_VO</t>
  </si>
  <si>
    <t>Analýza_rizík_D</t>
  </si>
  <si>
    <r>
      <rPr>
        <b/>
        <sz val="9"/>
        <rFont val="Arial"/>
        <family val="2"/>
        <charset val="238"/>
      </rPr>
      <t>HYPOTÉZA: V prípade, ak verejné obstarávanie bolo overené zo strany ÚVO (ako ústredného orgánu štátnej správy) pred podpisom zmluvy o poskytnutí NFP a na základe výsledku kontroly bola verejnému obstarávateľovi/obstarávateľovi udelená pokuta, je potrebné zákazku považovať za zákazku s vysokým rizikom.</t>
    </r>
    <r>
      <rPr>
        <sz val="9"/>
        <rFont val="Arial"/>
        <family val="2"/>
        <charset val="238"/>
      </rPr>
      <t xml:space="preserve">
</t>
    </r>
    <r>
      <rPr>
        <b/>
        <sz val="9"/>
        <rFont val="Arial"/>
        <family val="2"/>
        <charset val="238"/>
      </rPr>
      <t>Poznámka: Do úvahy sa berú pokuty podľa zverejnených rozhodnutí o uložení pokuty pre verejného obstarávateľa a obstarávateľa v prvom stupni.</t>
    </r>
  </si>
  <si>
    <t>HYPOTÉZA: V prípade, ak verejné obstarávanie bolo overené zo strany ÚVO (ako ústredného orgánu štátnej správy) pred podpisom zmluvy o poskytnutí NFP a na základe výsledku kontroly bola verejnému obstarávateľovi/obstarávateľovi udelená pokuta, je potrebné zákazku považovať za zákazku s vysokým rizikom.
Poznámka: Do úvahy sa berú pokuty podľa zverejnených rozhodnutí o uložení pokuty pre verejného obstarávateľa a obstarávateľa v prvom stupni a len tie, ktoré sa týkajú predmetného dodatku. Prípadná pokuta pôvodného verejného obstarávania/obstarávania sa nezohľadňuje.</t>
  </si>
  <si>
    <t>Súťaž návrhov podľa zákona č. 343/2015 Z. z.</t>
  </si>
  <si>
    <t>Čiastková zmluva zadávaná na základe rámcovej dohody podľa zákona č. 343/2015 Z.z.</t>
  </si>
  <si>
    <t>Čiastková zmluva zadávaná prostredníctvom dynamického nákupného systému podľa zákona č. 343/2015 Z.z.</t>
  </si>
  <si>
    <t>Rizikovosť</t>
  </si>
  <si>
    <t>Bodové skóre</t>
  </si>
  <si>
    <t>Tovary - Obstaranie priemyselných mechanizmov vo výskumných, vývojových a inovačných projektoch podnikov</t>
  </si>
  <si>
    <t>Tovary - Obstaranie strojno-technologického vybavenia zberného dvora</t>
  </si>
  <si>
    <t>Stavebné práce - Výstavba, rekonštrukcia a modernizácia ciest I. triedy</t>
  </si>
  <si>
    <t>Stavebné práce - Výstavba, rekonštrukcia a modernizácia zberného dvora</t>
  </si>
  <si>
    <t>Stavebné práce - Zníženie energetickej náročnosti verejných budov</t>
  </si>
  <si>
    <t>Stavebné práce - Výstavba, rekonštrukcia a modernizácia predškolských zariadení</t>
  </si>
  <si>
    <t>Služby - Architektonické, stavebné, inžinierske a inšpekčné služby (napr. stavebný dozor)</t>
  </si>
  <si>
    <t>Služby - Služby na organizovanie podujatí</t>
  </si>
  <si>
    <t>Služby - Letecké dopravné služby</t>
  </si>
  <si>
    <t>Stavebné práce - Výstavba, rekonštrukcia a modernizácia ciest II. a III. Triedy</t>
  </si>
  <si>
    <t>Iné</t>
  </si>
  <si>
    <r>
      <rPr>
        <b/>
        <sz val="9"/>
        <rFont val="Arial"/>
        <family val="2"/>
        <charset val="238"/>
      </rPr>
      <t>HYPOTÉZA: Existuje závislosť medzi charakterom obstarávaných prác, tovarov a služieb a výškou identifikovaných neoprávnených výdavkov.</t>
    </r>
    <r>
      <rPr>
        <sz val="9"/>
        <rFont val="Arial"/>
        <family val="2"/>
        <charset val="238"/>
      </rPr>
      <t xml:space="preserve">
Pri analýze tohto rizikového faktora sa vychádzalo z tematickej kategorizácie zákaziek podľa kombinácie 3 parametrov: druh zákazky (stavebné, práce, tovary, potraviny), špecifický cieľ projektu ako aj zodpovedajúca hlavná aktivita projektu, príslušná pre dané VO. Na základe toho bolo možné identifikovať VO s NV a kategorizovať ich do tematických (vecných) skupín.
Analýzou historických dát bola zistená miera chybovosti VO v nasledujúcom poradí:
Vysoká:
- Stavebné práce - Výstavba, rekonštrukcia a modernizácia ciest II. a III. triedy
Stredná:
- Tovary - Obstaranie priemyselných mechanizmov vo výskumných, vývojových a inovačných projektoch podnikov
- Tovary - Obstaranie strojno-technologického vybavenia zberného dvora
- Stavebné práce - Výstavba, rekonštrukcia a modernizácia ciest I. triedy
- Stavebné práce - Výstavba, rekonštrukcia a modernizácia zberného dvora
- Stavebné práce - Zníženie energetickej náročnosti verejných budov
- Stavebné práce - Výstavba, rekonštrukcia a modernizácia predškolských zariadení
- Služby - Architektonické, stavebné, inžinierske a inšpekčné služby (napr. stavebný dozor)
- Služby - Služby na organizovanie podujatí
- Služby - Letecké dopravné služby
Nízka:
- iné
</t>
    </r>
    <r>
      <rPr>
        <b/>
        <sz val="9"/>
        <rFont val="Arial"/>
        <family val="2"/>
        <charset val="238"/>
      </rPr>
      <t xml:space="preserve">Poznámka k vyhodnoteniu: </t>
    </r>
    <r>
      <rPr>
        <sz val="9"/>
        <rFont val="Arial"/>
        <family val="2"/>
        <charset val="238"/>
      </rPr>
      <t>V prípade VO/obstarávania deleného na časti sa tento rizikový faktor vyhodnotí pre celé VO/obstarávanie podľa časti s najvyššou rizikovosťou charakteru obstarávaných prác, tovarov a služieb.</t>
    </r>
  </si>
  <si>
    <t>Iné ako uvedené kategóriách tohto DRFVO</t>
  </si>
  <si>
    <t>Nezisková/nadácia/cirkevná organizácia</t>
  </si>
  <si>
    <t>Družstvo</t>
  </si>
  <si>
    <t>Združenie/spoločenstvo</t>
  </si>
  <si>
    <t>Štátny - iné (nezaradené v ostatných kategóriách štátny)</t>
  </si>
  <si>
    <t>Príspevková organizácia štátu</t>
  </si>
  <si>
    <t>Fyzická osoba</t>
  </si>
  <si>
    <t>Súkromný - iné (nezaradené v ostatných kategóriách súkromný)</t>
  </si>
  <si>
    <t>Mesto/obec</t>
  </si>
  <si>
    <t>Rozpočtová organizácia štátu</t>
  </si>
  <si>
    <t>Akciová spoločnosť</t>
  </si>
  <si>
    <t>Spoločnosť s ručením obmedzeným</t>
  </si>
  <si>
    <t>Samosprávny kraj</t>
  </si>
  <si>
    <t>Súkromný - komanditná spoločnosť</t>
  </si>
  <si>
    <t>DRFVO_ZRFD_kat</t>
  </si>
  <si>
    <t>Áno - Zmena v osobe dodávateľa/poskytovateľa</t>
  </si>
  <si>
    <t>Áno - Predĺženie doby platnosti a účinnosti zmluvy</t>
  </si>
  <si>
    <t>Áno - Rozšírenie rozsahu</t>
  </si>
  <si>
    <t>Áno - Zúženie rozsahu</t>
  </si>
  <si>
    <t>Áno - Zvýšenie ceny plnenia</t>
  </si>
  <si>
    <t>Áno - Zníženie ceny plnenia</t>
  </si>
  <si>
    <t>Áno - Predĺženie lehoty</t>
  </si>
  <si>
    <t>Áno - Zmena zmluvných podmienok (okrem formálnej zmeny alebo zmeny zahrnutej pod ostatné kategórie)</t>
  </si>
  <si>
    <t>Áno - Zmena subdodávateľa</t>
  </si>
  <si>
    <t>Áno - Iná</t>
  </si>
  <si>
    <t>Nie - Zmena všeobecne záväzných právnych predpisov</t>
  </si>
  <si>
    <t>Nie - Skrátenie lehoty</t>
  </si>
  <si>
    <t>Nie - Formálna zmena zmluvy</t>
  </si>
  <si>
    <t>Nie - Odstúpenie od zmluvy</t>
  </si>
  <si>
    <t>Nie - Zmena údajov zmluvných strán (obchodné meno/názov, adresa, IBAN, a pod.)</t>
  </si>
  <si>
    <t>Vypĺňa sa minímálne ZRFD[1]!</t>
  </si>
  <si>
    <t>Nízko rizikový postup pre podlimitnú zákazku, viď. hárok "DRFVO_ZRFD_kat"</t>
  </si>
  <si>
    <t>Stredne rizikový postup pre podlimitnú zákazku, viď. hárok "DRFVO_ZRFD_kat"</t>
  </si>
  <si>
    <t>Vysoko rizikový postup pre podlimitnú zákazku, viď. hárok "DRFVO_ZRFD_kat"</t>
  </si>
  <si>
    <t>Dátum analýzy rizík:</t>
  </si>
  <si>
    <t>ZRFVO [6]</t>
  </si>
  <si>
    <t>Informácia dostupná v ITMS</t>
  </si>
  <si>
    <t>Konštatovanie o nesúlade pri predbežnej kontrole verejného obstarávania</t>
  </si>
  <si>
    <t>ZRFD [5]</t>
  </si>
  <si>
    <t>Dodatok v rámci nadlimitnej zákazky</t>
  </si>
  <si>
    <t>Dodatok v zámci zákazky realizovanej iným ako nadlimitným postupom</t>
  </si>
  <si>
    <r>
      <rPr>
        <b/>
        <sz val="9"/>
        <rFont val="Arial"/>
        <family val="2"/>
        <charset val="238"/>
      </rPr>
      <t xml:space="preserve">HYPOTÉZA: Existuje závislosť medzi metódou verejného obstarávania na základe finančného limitu/postupom verejného obstarávania a výškou identifikovaných neoprávnených výdavkov.
</t>
    </r>
    <r>
      <rPr>
        <sz val="9"/>
        <rFont val="Arial"/>
        <family val="2"/>
        <charset val="238"/>
      </rPr>
      <t>Analýzou historických dát bola zistená miera chybovosti VO v nasledujúcom poradí:
Vysoká: nadlimitná zákazka, z toho najmä verejná súťaž, užšia súťaž; a výnimka zo ZVO.
Stredná: podlimitná zákazka, z toho najmä podlimitná zákazka mimo elektronickú platformu.
Nízka: zákazka s nízkou hodnotou, zákazka malého rozsahu, ako aj ďalšie menej početne zastúpené postupy.</t>
    </r>
  </si>
  <si>
    <t>Dodatok v rámci zákazky realizovanej nadlimitným postupom sa považuje za rizikový.</t>
  </si>
  <si>
    <t>- obsahuje prehľad kategórií pre účely výberu z možností pre DRFVO [1], DRFVO [2] a DRFVO [3], a ZRFD [4] v hárku "Analýza rizík_VO" a "Analýza rizík_D" ;
- slúži ako pomocný hárok.</t>
  </si>
  <si>
    <t>Ostatné postupy neuvedené v kategóriách tohto ZRFVO (napr. zákazka s nízkou hodnotou, zákazka malého rozsahu (§1 ods. 14 a 15 ZVO)).</t>
  </si>
  <si>
    <t>Prehľad medializovaných podnetov vedený RO</t>
  </si>
  <si>
    <t>Áno - Zmena v osobe štatutárneho orgánu</t>
  </si>
  <si>
    <t>Rozpočtová alebo príspevková organizácia subjektu územnej samosprávy (obec, mesto, samosprávny kraj)</t>
  </si>
  <si>
    <t>Podlimitná koncesia podľa zákona č. 343/2015 Z. z. ; Podlimitná koncesia podľa §118 zákona č. 343/2015 Z. z.</t>
  </si>
  <si>
    <t>Priame rokovacie konanie pre podlimitnú zákazku podľa zákona č. 343/2015 Z. z. ; Priame rokovacie konanie podľa §116 zákona č. 343/2015 Z. z.</t>
  </si>
  <si>
    <t>Podlimitná zákazka zadávaná bežným postupom podľa zákona č. 343/2015 Z. z. ; Podlimitná zákazka bez využitia elektronického trhoviska podľa zákona č. 343/2015 Z.z. ; Podlimitná zákazka podľa zákona č. 343/2015 Z. z.</t>
  </si>
  <si>
    <r>
      <rPr>
        <b/>
        <sz val="9"/>
        <rFont val="Arial"/>
        <family val="2"/>
        <charset val="238"/>
      </rPr>
      <t xml:space="preserve">HYPOTÉZA: Existuje závislosť medzi postupom verejného obstarávania a výškou identifikovaných neoprávnených výdavkov.
</t>
    </r>
    <r>
      <rPr>
        <sz val="9"/>
        <rFont val="Arial"/>
        <family val="2"/>
        <charset val="238"/>
      </rPr>
      <t>Koncentrácia vzniku NV bola zistená v podlimitných zákazkách podľa zákona č. 343/2015 Z. z. (zadávaných bežným postupom podľa § 112 až 114 ZVO). Ostatné postupy podlimitných zákaziek (podlimitná koncesia podľa §118 zákona č. 343/2015 Z. z., podlimitná zákazka realizovaná cez elektronickú platformu podľa zákona č. 343/2015 Z. z., priame rokovacie konanie podľa §116 zákona č. 343/2015 Z. z. a súťaž návrhov podľa zákona č. 343/2015 Z. z.) vykazovali minimálnu chybovosť.</t>
    </r>
  </si>
  <si>
    <t>Základné rizikové faktory verejného obstarávania - v rámci fázovaných projektov</t>
  </si>
  <si>
    <t>ZRFVO [A]</t>
  </si>
  <si>
    <t>Kontrola vykonaná</t>
  </si>
  <si>
    <t>Bez zistení</t>
  </si>
  <si>
    <t>Bez zistení – dobrovoľná kontrola</t>
  </si>
  <si>
    <t>So zisteniami</t>
  </si>
  <si>
    <t>V súlade s princípom efektívnosti a princípom účelnosti podľa zákona o príspevkoch z fondov EÚ by mala byť primerane zohľadnená skutočnosť, že proces VO už bol predmetom kontroly. Zároveň platí  ustanovenie čl. 74 NSU, ktoré výkon kontroly viaže na vykonanie analýzy rizík. Pri kontrole VO v rámci implementácie programového obdobia 2021 – 2027 pri projektoch, ktoré sú  financované z programového obdobia 2014 – 2020 a zároveň z programového obdobia 2021 – 2027 je preto potrebné uplatniť nasledovný postup rizikovej analýzy pre verejné obstarávanie v rámci fázovaných projektov mimo IMAR VO:
-    v prípade, ak sa poskytovateľ pre druhú fázu nemení, nie je potrebné vykonať opätovnú kontrolu vereného obstarávania. V prípade, ak poskytovateľ nadobudne pochybnosti o správnosti výsledkov predchádzajúcej kontroly, môže zaslať žiadosť o výkon kontroly na ÚVO ako SO, pričom musí spolu so žiadosťou o výkon kontroly na ÚVO predložiť aj zdôvodnenie pochybností poskytovateľa.
- v prípade, že ide o verejné obstarávanie, kde v rámci kontroly vykonanej v programovom období 2014 – 2020 poskytovateľom neboli identifikované také zistenia, za ktoré by bola na daný projekt udelená finančná oprava z dôvodu porušenia pravidiel verejného obstarávania, tak na danom verejnom obstarávaní poskytovateľ aplikuje rizikovú analýzu. Ak dané verejné obstarávanie bude v zmysle záverov rizikovej analýzy vyhodnotené ako rizikové, bude následne predmetom kontroly ÚVO ako sprostredkovateľského orgánu.
-  s cieľom zachovať princíp proporcionality, poskytovateľ postupuje pri týchto projektoch individuálne s ohľadom na podstatné okolnosti týkajúce sa projektu, najmä zohľadní výsledky auditných záverov na danom verejnom obstarávaní (EK, OA, CO, ...). V prípade, že verejné obstarávanie bolo predmetom auditného alebo certifikačného overovania v programovom období 2014 – 2020, ktorého výsledkom neboli zistenia s udelením finančnej opravy na projekt z dôvodu porušenia pravidiel verejné obstarávanie, takéto verejné obstarávanie, bez ohľadu na výsledok rizikovej analýzy, nebude predmetom kontroly ÚVO ako SO.
-  v prípade, že ide o verejné obstarávanie, pri ktorom v rámci kontroly vykonanej v programovom období 2014 – 2020 poskytovateľom boli identifikované také zistenia, za ktoré by bola na daný projekt udelená finančná oprava z dôvodu porušenia pravidiel verejného obstarávania, a poskytovateľ nemá pochybnosti o správnosti výsledkov predchádzajúcej kontroly, resp. ak rozsah zistení a výška finančnej opravy boli potvrdené auditnými zisteniami, poskytovateľ prevezme výsledky predchádzajúcej kontroly verejné obstarávanie.</t>
  </si>
  <si>
    <t>Register RF_VO_fáz_prj</t>
  </si>
  <si>
    <t xml:space="preserve">- obsahuje rizikový faktor pre účely vyhodnotenia verejného obstarávania vo fázovaných projektoch;
- slúži ako zdroj pre všetky ostatné záložky modelu analýzy rizík - t.j. model automaticky ťahá informácie a dáta z tejto záložky [zmena vykonaná tu sa automaticky premietne do celého modelu]
</t>
  </si>
  <si>
    <t>Analýza_rizík_VO_fáz_prj</t>
  </si>
  <si>
    <t>Databáza_VO_fáz_prj</t>
  </si>
  <si>
    <t>- obsahuje prehľad rizikových faktorov daného verejného obstarávania/obstarávania v rámci fázovaných projektov;
- slúži ako vstup pre potreby validácie správnosti a funkčnosti nastavenia modelu analýzy rizík.</t>
  </si>
  <si>
    <t xml:space="preserve">- obsahuje kompletný rozhodovací model analýzy rizík, kde projektový manažér vidí záver z vyhodnotenia prístupu ku kontrole verejného obstarávania/ obstarávania, na základe ktorého sa pristúpi k výkonu kontroly daného verejného obstarávania/obstarávania;
- vypĺňajú sa len žlté polia [identifikačné údaje projektu, verejného obstarávania/obstarávania a projektového manažéra zodpovedného za aplikáciu modelu AR na konkrétne verejné obstarávanie/obstarávanie]; v prípade VO/obstarávania deleného na časti sa uvedú údaje v delení podľa častí;
- slúži pre vyhodnotenie verejného obstarávania/ obstarávania len v rámci fázovaných projektov.
</t>
  </si>
  <si>
    <t>Model je členený na 3 úrovne:
1. vyhodnocuje rizikovosť verejného obstarávania/obstarávania vo fáze registrácie VO v ITMS;
2. vyhodnocuje rizikovosť verejného obstarávania/obstarávania vo fáze registrácie dodatku v ITMS.
3. osobitne sa vyhodnocujú verejné obstarávania/obstarávania v rámci fázovaných projektov (hárky s príponou "fáz_prj").
Model zahŕňa základné rizikové faktory [ZRFVO a ZRFD], ktoré majú charakter vylučovacích rizikových faktorov, ktorých povaha spočíva v tom, že ak sa dané riziko vo verejnom obstarávaní/obstarávaní vyskytuje, verejné obstarávanie/obstarávanie počas trvania tohto rizika, bez ohľadu na hodnotu rizikového indexu, podliehajú kontrole.</t>
  </si>
  <si>
    <r>
      <t xml:space="preserve">- model Analýzy rizík slúži pre zhodnotenie rizikovosti </t>
    </r>
    <r>
      <rPr>
        <u/>
        <sz val="9"/>
        <rFont val="Arial"/>
        <family val="2"/>
        <charset val="238"/>
      </rPr>
      <t>konkrétneho</t>
    </r>
    <r>
      <rPr>
        <sz val="9"/>
        <rFont val="Arial"/>
        <family val="2"/>
        <charset val="238"/>
      </rPr>
      <t xml:space="preserve"> verejného obstarávania/obstarávania [1 model = 1 verejné obstarávanie/obstarávanie]
</t>
    </r>
    <r>
      <rPr>
        <i/>
        <sz val="9"/>
        <rFont val="Arial"/>
        <family val="2"/>
        <charset val="238"/>
      </rPr>
      <t>[v prípade potreby hodnotenia rizikovosti viacerých verejných obstarávaní/obstarávaní je potrebné vypĺňať model za každé verejné obstarávanie/obstarávanie samostatne]</t>
    </r>
  </si>
  <si>
    <t>- projektový manažér používa aktualizovanú verziu distribuovanú administrátorom [zmeny v nastavení modelu sa realizujú výlučne v záložke "Register RF_VO", "Register RF_VO_fáz_prj" a "Register RF_D"]</t>
  </si>
  <si>
    <t>- kontrola verejného obstarávania/ obstarávania, resp. zmeny zmluvy s dodávateľom sa vykoná na základe vyhodnotenia v hárku "Analýza_rizík_VO", "Analýza_rizík_VO_fáz_prj", resp. "Analýza_rizík_D" v časti "Záver z vyhodnotenia prístupu ku kontrole verejného obstarávania/ obstarávania" (podľa prítomnosti ZRF, podľa hodnoty RI, resp. vyhodnotenia osobitných rizikových faktorov)</t>
  </si>
  <si>
    <r>
      <t xml:space="preserve">- </t>
    </r>
    <r>
      <rPr>
        <b/>
        <sz val="9"/>
        <rFont val="Arial"/>
        <family val="2"/>
        <charset val="238"/>
      </rPr>
      <t>všetky polia, okrem vyžltených a hlavičiek, sú uzamknuté bez možnosti vykonania zmien;</t>
    </r>
    <r>
      <rPr>
        <sz val="9"/>
        <rFont val="Arial"/>
        <family val="2"/>
        <charset val="238"/>
      </rPr>
      <t xml:space="preserve">
- zmeny modelu (popisy rizikových faktorov, kategórií, váhy a pod.) sú realizované len v záložke "Register RF_VO", "Register RF_VO_fáz_prj" a "Register RF_D";
- dáta do agregovaného modelu, pre potreby výkonu validácie správnosti jeho nastavenia a funkčnosti, sú brané zo záložky "Databáza_VO", "Databáza_VO_fáz_prj" a "Databáza_D".</t>
    </r>
  </si>
  <si>
    <t>- projektový manažér vypĺňa len konkrétne polia modelu označené žltou farbou v záložkách:
-"Analýza_rizík_VO", "Analýza_rizík_VO_fáz_prj", "Analýza_rizík_D" - ktoré ovplyvňujú vyhodnotenie rizikovosti verejného obstarávania/obstarávania, resp. zmeny zmluvy s dodávateľom;
-"Databáza_VO", "Databáza_VO_fáz_prj" a "Databáza_D" - ktoré neovplyvňujú vyhodnotenie rizikovosti verejného obstarávania/obstarávania, resp. zmeny zmluvy s dodávateľom.</t>
  </si>
  <si>
    <t>- vyplnenie identifikačných údajov v záložke "Analýza_rizík_VO", resp. "Analýza_rizík_VO_fáz_prj" [žlto označené bunky]</t>
  </si>
  <si>
    <t>- vyplnenie identifikačných údajov v záložke "Analýza_rizík_D" [žlto označené bunky]</t>
  </si>
  <si>
    <r>
      <rPr>
        <b/>
        <sz val="9"/>
        <rFont val="Arial"/>
        <family val="2"/>
        <charset val="238"/>
      </rPr>
      <t>HYPOTÉZA: Zrušenie verejného obstarávania predstavuje rizikový faktor v kontexte očakávania, či v opakovanom verejnom obstarávaní, vyhlásenom na ten istý predmet zákazky, boli odstránené nedostatky, ktoré viedli k jeho zrušeniu. Preto opakované VO možno považovať za rizikovejšie.</t>
    </r>
  </si>
  <si>
    <t>ITMS, dokumentácia k procesu predchádzajúcich VO / Čestné vyhlásenie prijímateľa, že nedošlo k zrušeniu skoršieho verejného obstarávania na rovnaký predmet plnenia</t>
  </si>
  <si>
    <r>
      <rPr>
        <b/>
        <sz val="9"/>
        <rFont val="Arial"/>
        <family val="2"/>
        <charset val="238"/>
      </rPr>
      <t xml:space="preserve">HYPOTÉZA: Identifikácia podozrenia z podvodu/ korupcie/ konfliktu záujmov indikuje rizikovosť zákazky.
</t>
    </r>
    <r>
      <rPr>
        <sz val="9"/>
        <rFont val="Arial"/>
        <family val="2"/>
        <charset val="238"/>
      </rPr>
      <t>Prítomnosť rizika ZRFVO [5] k verejnému obstarávaniu odvodzuje z inštitútu prebiehajúceho skúmania definovaného v Príručke k finančnému riadeniu fondov EÚ na programové obdobie 2021 - 2027.</t>
    </r>
  </si>
  <si>
    <r>
      <rPr>
        <b/>
        <sz val="9"/>
        <rFont val="Arial"/>
        <family val="2"/>
        <charset val="238"/>
      </rPr>
      <t xml:space="preserve">HYPOTÉZA: Nesúlad predložených dokumentov so zákonom o verejnom obstarávaní v rámci predbežnej kontroly verejného obstarávania indikuje rizikovosť zákazky.
</t>
    </r>
    <r>
      <rPr>
        <sz val="9"/>
        <rFont val="Arial"/>
        <family val="2"/>
        <charset val="238"/>
      </rPr>
      <t>Ak je výsledkom predbežnej kontroly verejného obstarávania podľa  § 184r a nasl. zákona č. 343/2015 Z. z. o verejnom obstarávaní konštatovanie kontrolného orgánu o nesúlade predložených dokumentov so zákonom o verejnom obstarávaní, zákazka je považovaná za rizikovú.</t>
    </r>
  </si>
  <si>
    <t>Nadlimitná zákazka alebo výnimka zo zákona o verejnom obstarávaní (okrem výnimky zákaziek malého rozsahu v zmysle §1 ods. 14 a 15 ZVO)</t>
  </si>
  <si>
    <t>Nezisková/nadácia/cirkevná organizácia, družstvo, združenie/spoločenstvo, príspevková organizácia štátu, rozpočtová alebo príspevková organizácia subjektu územnej samosprávy (obec, mesto, samosprávny kraj), štátny - iné (nezaradené v ostatných kategóriách štátny)</t>
  </si>
  <si>
    <r>
      <rPr>
        <b/>
        <sz val="9"/>
        <rFont val="Arial"/>
        <family val="2"/>
        <charset val="238"/>
      </rPr>
      <t xml:space="preserve">HYPOTÉZA: Identifikácia podozrenia z podvodu/ korupcie/ konfliktu záujmov indikuje rizikovosť zákazky.
</t>
    </r>
    <r>
      <rPr>
        <sz val="9"/>
        <rFont val="Arial"/>
        <family val="2"/>
        <charset val="238"/>
      </rPr>
      <t>Prítomnosť rizika ZRFD [4] k verejnému obstarávaniu odvodzuje z inštitútu prebiehajúceho skúmania definovaného v Príručke k finančnému riadeniu fondov EÚ na programové obdobie 2021 - 2027.</t>
    </r>
  </si>
  <si>
    <r>
      <t xml:space="preserve">HYPOTÉZA: Zmena zmluvy s dodávateľom s potenciálnym dopadom na výsledok verejného obstarávania je rizikovejšia ako zmena zmluvy formálneho charakteru.
</t>
    </r>
    <r>
      <rPr>
        <sz val="9"/>
        <rFont val="Arial"/>
        <family val="2"/>
        <charset val="238"/>
      </rPr>
      <t>Typologicky možno zmeny dodávateľskej zmluvy rozdeliť na zmeny, ktoré potenciálne môžu mať vplyv na VO, a teda môžu viesť k zisteniu s finančným dopadom a ostatné zmeny, kde pravdepodobnosť výskytu zistení s finančným dopadom je nízka. Uvedený predpoklad nebol z dôvodu nedostatku relevantných dát overený dátovou analýzou. Na základe expertného stanoviska boli jednotlivé typy zmien rozdelené do 2 kategórií podľa možného vplyvu na výsledok VO.</t>
    </r>
    <r>
      <rPr>
        <b/>
        <sz val="9"/>
        <rFont val="Arial"/>
        <family val="2"/>
        <charset val="238"/>
      </rPr>
      <t xml:space="preserve">
Zmena s potenciálnym dopadom na výsledok VO/obstarávania (vyhodnotenie ZRFD [4] "áno")
</t>
    </r>
    <r>
      <rPr>
        <sz val="9"/>
        <rFont val="Arial"/>
        <family val="2"/>
        <charset val="238"/>
      </rPr>
      <t>- Zmena v osobe dodávateľa/poskytovateľa
- Predĺženie doby platnosti a účinnosti zmluvy
- Rozšírenie rozsahu
- Zúženie rozsahu
- Zvýšenie ceny plnenia
- Zníženie ceny plnenia
- Predĺženie lehoty
- Zmena zmluvných podmienok (okrem formálnej zmeny alebo zmeny zahrnutej pod ostatné kategórie)
- Zmena v osobe štatutárneho orgánu
- Zmena subdodávateľa</t>
    </r>
    <r>
      <rPr>
        <b/>
        <sz val="9"/>
        <rFont val="Arial"/>
        <family val="2"/>
        <charset val="238"/>
      </rPr>
      <t xml:space="preserve">
</t>
    </r>
    <r>
      <rPr>
        <sz val="9"/>
        <rFont val="Arial"/>
        <family val="2"/>
        <charset val="238"/>
      </rPr>
      <t>- Iná</t>
    </r>
    <r>
      <rPr>
        <b/>
        <sz val="9"/>
        <rFont val="Arial"/>
        <family val="2"/>
        <charset val="238"/>
      </rPr>
      <t xml:space="preserve">
Zmena bez potenciálneho dopadu na výsledok VO/obstarávania (vyhodnotenie ZRFD [4] "nie")
</t>
    </r>
    <r>
      <rPr>
        <sz val="9"/>
        <rFont val="Arial"/>
        <family val="2"/>
        <charset val="238"/>
      </rPr>
      <t>- Zmena všeobecne záväzných právnych predpisov
- Skrátenie lehoty
- Formálna zmena zmluvy
- Odstúpenie od zmluvy
- Zmena údajov zmluvných strán (obchodné meno/názov, adresa, IBAN, a pod.)</t>
    </r>
  </si>
  <si>
    <t>ITMS, dokumentácia k zmene zmluvy s dodávateľom</t>
  </si>
  <si>
    <t>Podlimitná zákazka realizovaná cez elektronické trhovisko podľa zákona č. 343/2015 Z. z. (EKS pre podlimitnú zákazku v IMAR VO do 31.07.2024); Podlimitná zákazka zadávaná zjednodušeným postupom podľa § 109 až 111 podľa zákona č. 343/2015 Z. z. ; Zákazka na bežne dostupné tovary a služby podľa § 109 zákona č. 343/2015 Z. z.</t>
  </si>
  <si>
    <t>Podlimitná zákazka - postup podľa § 111a ZVO pre zákazky na služby uvedené v prílohe č. 1 zákona č. 343/2015 Z.z.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</si>
</sst>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0\ &quot;€&quot;"/>
  </numFmts>
  <fonts count="3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2"/>
      <color theme="1"/>
      <name val="Arial"/>
      <family val="2"/>
      <charset val="238"/>
    </font>
    <font>
      <sz val="9"/>
      <color theme="1"/>
      <name val="Arial"/>
      <family val="2"/>
      <charset val="238"/>
    </font>
    <font>
      <b/>
      <sz val="9"/>
      <color theme="0"/>
      <name val="Arial"/>
      <family val="2"/>
      <charset val="238"/>
    </font>
    <font>
      <b/>
      <sz val="9"/>
      <color theme="1"/>
      <name val="Arial"/>
      <family val="2"/>
      <charset val="238"/>
    </font>
    <font>
      <i/>
      <sz val="9"/>
      <color theme="1"/>
      <name val="Arial"/>
      <family val="2"/>
      <charset val="238"/>
    </font>
    <font>
      <sz val="9"/>
      <color theme="0"/>
      <name val="Arial"/>
      <family val="2"/>
      <charset val="238"/>
    </font>
    <font>
      <b/>
      <sz val="9"/>
      <color rgb="FF0070C0"/>
      <name val="Arial"/>
      <family val="2"/>
      <charset val="238"/>
    </font>
    <font>
      <sz val="9"/>
      <color rgb="FF0070C0"/>
      <name val="Arial"/>
      <family val="2"/>
      <charset val="238"/>
    </font>
    <font>
      <b/>
      <sz val="9"/>
      <name val="Arial"/>
      <family val="2"/>
      <charset val="238"/>
    </font>
    <font>
      <b/>
      <sz val="9"/>
      <color rgb="FFFFFFFF"/>
      <name val="Arial"/>
      <family val="2"/>
      <charset val="238"/>
    </font>
    <font>
      <sz val="9"/>
      <name val="Arial"/>
      <family val="2"/>
      <charset val="238"/>
    </font>
    <font>
      <sz val="9"/>
      <color rgb="FF000000"/>
      <name val="Arial"/>
      <family val="2"/>
      <charset val="238"/>
    </font>
    <font>
      <sz val="9"/>
      <color rgb="FFFF0000"/>
      <name val="Arial"/>
      <family val="2"/>
      <charset val="238"/>
    </font>
    <font>
      <b/>
      <sz val="12"/>
      <name val="Arial"/>
      <family val="2"/>
      <charset val="238"/>
    </font>
    <font>
      <b/>
      <sz val="10"/>
      <color theme="1"/>
      <name val="Arial"/>
      <family val="2"/>
      <charset val="238"/>
    </font>
    <font>
      <sz val="12"/>
      <color theme="0"/>
      <name val="Arial"/>
      <family val="2"/>
      <charset val="238"/>
    </font>
    <font>
      <u/>
      <sz val="11"/>
      <color theme="10"/>
      <name val="Calibri"/>
      <family val="2"/>
      <scheme val="minor"/>
    </font>
    <font>
      <u/>
      <sz val="9"/>
      <color theme="10"/>
      <name val="Arial"/>
      <family val="2"/>
      <charset val="238"/>
    </font>
    <font>
      <b/>
      <sz val="12"/>
      <color theme="0"/>
      <name val="Arial"/>
      <family val="2"/>
      <charset val="238"/>
    </font>
    <font>
      <sz val="11"/>
      <color theme="1"/>
      <name val="Calibri"/>
      <family val="2"/>
      <scheme val="minor"/>
    </font>
    <font>
      <b/>
      <sz val="9"/>
      <color rgb="FFFF0000"/>
      <name val="Arial"/>
      <family val="2"/>
      <charset val="238"/>
    </font>
    <font>
      <sz val="16"/>
      <color theme="1"/>
      <name val="Arial"/>
      <family val="2"/>
      <charset val="238"/>
    </font>
    <font>
      <u/>
      <sz val="9"/>
      <color theme="0"/>
      <name val="Arial"/>
      <family val="2"/>
      <charset val="238"/>
    </font>
    <font>
      <sz val="11"/>
      <color indexed="8"/>
      <name val="Calibri"/>
      <family val="2"/>
      <scheme val="minor"/>
    </font>
    <font>
      <b/>
      <sz val="11"/>
      <color theme="1"/>
      <name val="Calibri"/>
      <family val="2"/>
      <charset val="238"/>
      <scheme val="minor"/>
    </font>
    <font>
      <sz val="11"/>
      <name val="Calibri"/>
      <family val="2"/>
      <scheme val="minor"/>
    </font>
    <font>
      <u/>
      <sz val="9"/>
      <name val="Arial"/>
      <family val="2"/>
      <charset val="238"/>
    </font>
    <font>
      <i/>
      <sz val="9"/>
      <name val="Arial"/>
      <family val="2"/>
      <charset val="238"/>
    </font>
    <font>
      <sz val="11"/>
      <name val="Calibri"/>
      <family val="2"/>
      <charset val="238"/>
      <scheme val="minor"/>
    </font>
    <font>
      <b/>
      <sz val="11"/>
      <name val="Calibri"/>
      <family val="2"/>
      <charset val="238"/>
      <scheme val="minor"/>
    </font>
    <font>
      <b/>
      <sz val="11"/>
      <name val="Calibri"/>
      <family val="2"/>
      <scheme val="minor"/>
    </font>
  </fonts>
  <fills count="16">
    <fill>
      <patternFill patternType="none"/>
    </fill>
    <fill>
      <patternFill patternType="gray125"/>
    </fill>
    <fill>
      <patternFill patternType="solid">
        <fgColor theme="1" tint="0.249977111117893"/>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9" tint="-0.499984740745262"/>
        <bgColor indexed="64"/>
      </patternFill>
    </fill>
    <fill>
      <patternFill patternType="solid">
        <fgColor theme="0" tint="-0.499984740745262"/>
        <bgColor indexed="64"/>
      </patternFill>
    </fill>
    <fill>
      <patternFill patternType="solid">
        <fgColor theme="1" tint="0.24994659260841701"/>
        <bgColor indexed="64"/>
      </patternFill>
    </fill>
    <fill>
      <patternFill patternType="solid">
        <fgColor theme="1" tint="0.34998626667073579"/>
        <bgColor indexed="64"/>
      </patternFill>
    </fill>
    <fill>
      <patternFill patternType="solid">
        <fgColor theme="1" tint="0.14999847407452621"/>
        <bgColor indexed="64"/>
      </patternFill>
    </fill>
    <fill>
      <patternFill patternType="solid">
        <fgColor theme="0" tint="-0.14999847407452621"/>
        <bgColor indexed="64"/>
      </patternFill>
    </fill>
    <fill>
      <patternFill patternType="solid">
        <fgColor theme="0"/>
        <bgColor indexed="64"/>
      </patternFill>
    </fill>
    <fill>
      <patternFill patternType="solid">
        <fgColor theme="7"/>
        <bgColor indexed="64"/>
      </patternFill>
    </fill>
    <fill>
      <patternFill patternType="solid">
        <fgColor rgb="FFFFFF00"/>
        <bgColor indexed="64"/>
      </patternFill>
    </fill>
  </fills>
  <borders count="28">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bottom/>
      <diagonal/>
    </border>
    <border>
      <left/>
      <right style="thin">
        <color theme="0"/>
      </right>
      <top/>
      <bottom/>
      <diagonal/>
    </border>
    <border>
      <left style="thick">
        <color theme="9" tint="-0.499984740745262"/>
      </left>
      <right style="thick">
        <color theme="9" tint="-0.499984740745262"/>
      </right>
      <top style="thick">
        <color theme="9" tint="-0.499984740745262"/>
      </top>
      <bottom style="thick">
        <color theme="9" tint="-0.499984740745262"/>
      </bottom>
      <diagonal/>
    </border>
    <border>
      <left/>
      <right style="medium">
        <color rgb="FFFFFFFF"/>
      </right>
      <top/>
      <bottom style="medium">
        <color rgb="FFFFFFFF"/>
      </bottom>
      <diagonal/>
    </border>
    <border>
      <left/>
      <right style="thin">
        <color theme="0"/>
      </right>
      <top/>
      <bottom style="thin">
        <color theme="0"/>
      </bottom>
      <diagonal/>
    </border>
    <border>
      <left/>
      <right/>
      <top/>
      <bottom style="thin">
        <color theme="0"/>
      </bottom>
      <diagonal/>
    </border>
    <border>
      <left style="thin">
        <color theme="0"/>
      </left>
      <right style="thin">
        <color theme="0"/>
      </right>
      <top style="thin">
        <color theme="0"/>
      </top>
      <bottom style="thick">
        <color theme="9" tint="-0.499984740745262"/>
      </bottom>
      <diagonal/>
    </border>
    <border>
      <left style="thin">
        <color theme="0"/>
      </left>
      <right style="thin">
        <color theme="0"/>
      </right>
      <top style="thick">
        <color theme="9" tint="-0.499984740745262"/>
      </top>
      <bottom style="thin">
        <color theme="0"/>
      </bottom>
      <diagonal/>
    </border>
    <border>
      <left style="thin">
        <color theme="0"/>
      </left>
      <right style="thick">
        <color theme="9" tint="-0.499984740745262"/>
      </right>
      <top style="thin">
        <color theme="0"/>
      </top>
      <bottom style="thin">
        <color theme="0"/>
      </bottom>
      <diagonal/>
    </border>
    <border>
      <left/>
      <right/>
      <top style="thin">
        <color rgb="FFFF0000"/>
      </top>
      <bottom/>
      <diagonal/>
    </border>
    <border>
      <left style="thin">
        <color rgb="FFFF0000"/>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11">
    <xf numFmtId="0" fontId="0" fillId="0" borderId="0"/>
    <xf numFmtId="0" fontId="20" fillId="0" borderId="0" applyNumberFormat="0" applyFill="0" applyBorder="0" applyAlignment="0" applyProtection="0"/>
    <xf numFmtId="0" fontId="23" fillId="0" borderId="0"/>
    <xf numFmtId="0" fontId="23" fillId="0" borderId="0"/>
    <xf numFmtId="0" fontId="3" fillId="0" borderId="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27" fillId="0" borderId="0"/>
  </cellStyleXfs>
  <cellXfs count="180">
    <xf numFmtId="0" fontId="0" fillId="0" borderId="0" xfId="0"/>
    <xf numFmtId="0" fontId="4" fillId="0" borderId="0" xfId="0" applyFont="1"/>
    <xf numFmtId="0" fontId="5" fillId="0" borderId="0" xfId="0" applyFont="1"/>
    <xf numFmtId="0" fontId="5" fillId="0" borderId="0" xfId="0" applyFont="1" applyAlignment="1">
      <alignment vertical="top" wrapText="1"/>
    </xf>
    <xf numFmtId="0" fontId="5" fillId="0" borderId="0" xfId="0" quotePrefix="1" applyFont="1"/>
    <xf numFmtId="0" fontId="10" fillId="0" borderId="0" xfId="0" applyFont="1" applyAlignment="1">
      <alignment horizontal="center"/>
    </xf>
    <xf numFmtId="0" fontId="10" fillId="0" borderId="0" xfId="0" applyFont="1" applyAlignment="1">
      <alignment horizontal="center" wrapText="1"/>
    </xf>
    <xf numFmtId="0" fontId="11" fillId="0" borderId="0" xfId="0" applyFont="1" applyAlignment="1">
      <alignment horizontal="center" wrapText="1"/>
    </xf>
    <xf numFmtId="0" fontId="5" fillId="0" borderId="0" xfId="0" applyFont="1" applyAlignment="1">
      <alignment wrapText="1"/>
    </xf>
    <xf numFmtId="0" fontId="6" fillId="6" borderId="3" xfId="0" applyFont="1" applyFill="1" applyBorder="1" applyAlignment="1">
      <alignment horizontal="center" vertical="center" wrapText="1"/>
    </xf>
    <xf numFmtId="0" fontId="13" fillId="2" borderId="4"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3" fillId="9" borderId="4" xfId="0" applyFont="1" applyFill="1" applyBorder="1" applyAlignment="1">
      <alignment vertical="center" wrapText="1"/>
    </xf>
    <xf numFmtId="0" fontId="13" fillId="9" borderId="4" xfId="0" applyFont="1" applyFill="1" applyBorder="1" applyAlignment="1">
      <alignment horizontal="left" vertical="center" wrapText="1"/>
    </xf>
    <xf numFmtId="0" fontId="7" fillId="0" borderId="0" xfId="0" applyFont="1" applyAlignment="1">
      <alignment horizontal="right"/>
    </xf>
    <xf numFmtId="0" fontId="12" fillId="0" borderId="0" xfId="0" applyFont="1" applyAlignment="1">
      <alignment horizontal="left"/>
    </xf>
    <xf numFmtId="3" fontId="5" fillId="0" borderId="0" xfId="0" applyNumberFormat="1" applyFont="1" applyAlignment="1">
      <alignment wrapText="1"/>
    </xf>
    <xf numFmtId="0" fontId="6" fillId="0" borderId="6" xfId="0" applyFont="1" applyBorder="1"/>
    <xf numFmtId="3" fontId="16" fillId="0" borderId="0" xfId="0" applyNumberFormat="1" applyFont="1" applyAlignment="1">
      <alignment wrapText="1"/>
    </xf>
    <xf numFmtId="0" fontId="6" fillId="0" borderId="0" xfId="0" applyFont="1"/>
    <xf numFmtId="0" fontId="18" fillId="0" borderId="0" xfId="0" applyFont="1"/>
    <xf numFmtId="0" fontId="6" fillId="10" borderId="6" xfId="0" applyFont="1" applyFill="1" applyBorder="1"/>
    <xf numFmtId="0" fontId="6" fillId="8" borderId="6" xfId="0" applyFont="1" applyFill="1" applyBorder="1"/>
    <xf numFmtId="164" fontId="5" fillId="2" borderId="1" xfId="0" applyNumberFormat="1" applyFont="1" applyFill="1" applyBorder="1" applyAlignment="1">
      <alignment wrapText="1"/>
    </xf>
    <xf numFmtId="164" fontId="6" fillId="7" borderId="3" xfId="0" applyNumberFormat="1" applyFont="1" applyFill="1" applyBorder="1" applyAlignment="1">
      <alignment horizontal="center" vertical="center" wrapText="1"/>
    </xf>
    <xf numFmtId="164" fontId="6" fillId="7" borderId="8" xfId="0" applyNumberFormat="1" applyFont="1" applyFill="1" applyBorder="1" applyAlignment="1">
      <alignment horizontal="center" vertical="center" wrapText="1"/>
    </xf>
    <xf numFmtId="3" fontId="19" fillId="13" borderId="0" xfId="0" applyNumberFormat="1" applyFont="1" applyFill="1" applyAlignment="1">
      <alignment horizontal="right" vertical="center"/>
    </xf>
    <xf numFmtId="0" fontId="17" fillId="0" borderId="0" xfId="0" applyFont="1"/>
    <xf numFmtId="0" fontId="8" fillId="0" borderId="0" xfId="0" applyFont="1"/>
    <xf numFmtId="0" fontId="12"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6" fillId="0" borderId="1" xfId="0" applyFont="1" applyBorder="1" applyAlignment="1">
      <alignment horizontal="center" vertical="center" wrapText="1"/>
    </xf>
    <xf numFmtId="164" fontId="6" fillId="0" borderId="3" xfId="0" applyNumberFormat="1" applyFont="1" applyBorder="1" applyAlignment="1">
      <alignment horizontal="center" vertical="center" wrapText="1"/>
    </xf>
    <xf numFmtId="0" fontId="21" fillId="0" borderId="0" xfId="1" applyFont="1"/>
    <xf numFmtId="0" fontId="6" fillId="7" borderId="5"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15" fillId="3" borderId="14" xfId="0" applyFont="1" applyFill="1" applyBorder="1" applyAlignment="1">
      <alignment horizontal="left" vertical="center" wrapText="1"/>
    </xf>
    <xf numFmtId="4" fontId="12" fillId="3" borderId="1" xfId="0" applyNumberFormat="1" applyFont="1" applyFill="1" applyBorder="1" applyAlignment="1">
      <alignment horizontal="center" vertical="center" wrapText="1"/>
    </xf>
    <xf numFmtId="0" fontId="6" fillId="11" borderId="6" xfId="0" applyFont="1" applyFill="1" applyBorder="1" applyAlignment="1">
      <alignment wrapText="1"/>
    </xf>
    <xf numFmtId="0" fontId="22" fillId="7" borderId="3" xfId="0" applyFont="1" applyFill="1" applyBorder="1" applyAlignment="1">
      <alignment vertical="top" wrapText="1"/>
    </xf>
    <xf numFmtId="0" fontId="22" fillId="13" borderId="5" xfId="0" applyFont="1" applyFill="1" applyBorder="1" applyAlignment="1">
      <alignment vertical="top" wrapText="1"/>
    </xf>
    <xf numFmtId="0" fontId="12" fillId="14" borderId="1" xfId="0" applyFont="1" applyFill="1" applyBorder="1" applyAlignment="1">
      <alignment wrapText="1"/>
    </xf>
    <xf numFmtId="0" fontId="6" fillId="0" borderId="8" xfId="0" applyFont="1" applyBorder="1"/>
    <xf numFmtId="0" fontId="6" fillId="0" borderId="10" xfId="0" applyFont="1" applyBorder="1"/>
    <xf numFmtId="4" fontId="17" fillId="0" borderId="13" xfId="0" applyNumberFormat="1" applyFont="1" applyBorder="1" applyAlignment="1">
      <alignment horizontal="center" vertical="center" wrapText="1"/>
    </xf>
    <xf numFmtId="4" fontId="5" fillId="0" borderId="0" xfId="0" applyNumberFormat="1" applyFont="1"/>
    <xf numFmtId="2" fontId="4" fillId="4" borderId="1" xfId="0" applyNumberFormat="1" applyFont="1" applyFill="1" applyBorder="1" applyAlignment="1">
      <alignment horizontal="center"/>
    </xf>
    <xf numFmtId="0" fontId="16" fillId="0" borderId="0" xfId="0" applyFont="1"/>
    <xf numFmtId="0" fontId="6" fillId="6" borderId="1"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7"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horizontal="left" vertical="center" wrapText="1"/>
    </xf>
    <xf numFmtId="0" fontId="6" fillId="7" borderId="4" xfId="0" applyFont="1" applyFill="1" applyBorder="1" applyAlignment="1">
      <alignment horizontal="center" vertical="center" wrapText="1"/>
    </xf>
    <xf numFmtId="0" fontId="6" fillId="2" borderId="16" xfId="0" applyFont="1" applyFill="1" applyBorder="1" applyAlignment="1">
      <alignment horizontal="left" vertical="center" wrapText="1"/>
    </xf>
    <xf numFmtId="0" fontId="5" fillId="0" borderId="16" xfId="0" applyFont="1" applyBorder="1"/>
    <xf numFmtId="3" fontId="5" fillId="0" borderId="2" xfId="0" applyNumberFormat="1" applyFont="1" applyBorder="1" applyAlignment="1">
      <alignment wrapText="1"/>
    </xf>
    <xf numFmtId="0" fontId="14" fillId="4" borderId="1" xfId="0" applyFont="1" applyFill="1" applyBorder="1" applyAlignment="1">
      <alignment horizontal="left" vertical="center" wrapText="1"/>
    </xf>
    <xf numFmtId="0" fontId="6" fillId="0" borderId="2" xfId="0" applyFont="1" applyBorder="1"/>
    <xf numFmtId="3" fontId="16" fillId="0" borderId="2" xfId="0" applyNumberFormat="1" applyFont="1" applyBorder="1" applyAlignment="1">
      <alignment wrapText="1"/>
    </xf>
    <xf numFmtId="0" fontId="5" fillId="0" borderId="2" xfId="0" applyFont="1" applyBorder="1"/>
    <xf numFmtId="3" fontId="22" fillId="7" borderId="17" xfId="0" applyNumberFormat="1" applyFont="1" applyFill="1" applyBorder="1" applyAlignment="1">
      <alignment horizontal="center" vertical="center" wrapText="1"/>
    </xf>
    <xf numFmtId="3" fontId="12" fillId="2" borderId="18" xfId="0" applyNumberFormat="1"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10" borderId="3" xfId="0" applyFont="1" applyFill="1" applyBorder="1" applyAlignment="1">
      <alignment horizontal="left" vertical="top" wrapText="1"/>
    </xf>
    <xf numFmtId="0" fontId="5" fillId="4" borderId="4" xfId="0" applyFont="1" applyFill="1" applyBorder="1" applyAlignment="1">
      <alignment horizontal="left" vertical="top" wrapText="1"/>
    </xf>
    <xf numFmtId="0" fontId="0" fillId="4" borderId="5" xfId="0" applyFill="1" applyBorder="1" applyAlignment="1">
      <alignment horizontal="left" vertical="top" wrapText="1"/>
    </xf>
    <xf numFmtId="3" fontId="5" fillId="0" borderId="21" xfId="0" applyNumberFormat="1" applyFont="1" applyBorder="1" applyAlignment="1">
      <alignment wrapText="1"/>
    </xf>
    <xf numFmtId="0" fontId="5" fillId="0" borderId="20" xfId="0" applyFont="1" applyBorder="1"/>
    <xf numFmtId="3" fontId="6" fillId="7" borderId="6" xfId="0" applyNumberFormat="1" applyFont="1" applyFill="1" applyBorder="1" applyAlignment="1">
      <alignment horizontal="center" wrapText="1"/>
    </xf>
    <xf numFmtId="0" fontId="24" fillId="0" borderId="0" xfId="0" applyFont="1"/>
    <xf numFmtId="0" fontId="7" fillId="0" borderId="0" xfId="0" applyFont="1"/>
    <xf numFmtId="0" fontId="5" fillId="3" borderId="1" xfId="0" quotePrefix="1" applyFont="1" applyFill="1" applyBorder="1" applyAlignment="1">
      <alignment horizontal="left" vertical="top" wrapText="1"/>
    </xf>
    <xf numFmtId="0" fontId="6" fillId="6" borderId="6"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10" borderId="8" xfId="0" applyFont="1" applyFill="1" applyBorder="1" applyAlignment="1">
      <alignment horizontal="left" vertical="top" wrapText="1"/>
    </xf>
    <xf numFmtId="3" fontId="5" fillId="0" borderId="9" xfId="0" applyNumberFormat="1" applyFont="1" applyBorder="1" applyAlignment="1">
      <alignment wrapText="1"/>
    </xf>
    <xf numFmtId="3" fontId="12" fillId="2" borderId="1" xfId="0" applyNumberFormat="1" applyFont="1" applyFill="1" applyBorder="1" applyAlignment="1">
      <alignment horizontal="center" vertical="center" wrapText="1"/>
    </xf>
    <xf numFmtId="0" fontId="0" fillId="0" borderId="16" xfId="0" applyBorder="1" applyAlignment="1">
      <alignment horizontal="center" vertical="center"/>
    </xf>
    <xf numFmtId="0" fontId="24" fillId="0" borderId="6" xfId="0" applyFont="1" applyBorder="1"/>
    <xf numFmtId="0" fontId="24" fillId="0" borderId="11" xfId="0" applyFont="1" applyBorder="1"/>
    <xf numFmtId="49" fontId="5" fillId="3" borderId="1" xfId="0" applyNumberFormat="1" applyFont="1" applyFill="1" applyBorder="1" applyAlignment="1">
      <alignment horizontal="left"/>
    </xf>
    <xf numFmtId="2" fontId="5" fillId="3" borderId="1" xfId="0" applyNumberFormat="1" applyFont="1" applyFill="1" applyBorder="1" applyAlignment="1">
      <alignment horizontal="left"/>
    </xf>
    <xf numFmtId="0" fontId="5" fillId="0" borderId="0" xfId="0" applyFont="1" applyAlignment="1">
      <alignment horizontal="left"/>
    </xf>
    <xf numFmtId="2" fontId="5" fillId="3" borderId="1" xfId="0" applyNumberFormat="1" applyFont="1" applyFill="1" applyBorder="1" applyAlignment="1">
      <alignment horizontal="right"/>
    </xf>
    <xf numFmtId="0" fontId="5" fillId="3" borderId="1" xfId="0" applyFont="1" applyFill="1" applyBorder="1" applyAlignment="1">
      <alignment horizontal="left"/>
    </xf>
    <xf numFmtId="2" fontId="5" fillId="3" borderId="1" xfId="0" applyNumberFormat="1" applyFont="1" applyFill="1" applyBorder="1" applyAlignment="1">
      <alignment horizontal="left" wrapText="1"/>
    </xf>
    <xf numFmtId="0" fontId="14" fillId="3" borderId="1" xfId="0" quotePrefix="1" applyFont="1" applyFill="1" applyBorder="1" applyAlignment="1">
      <alignment horizontal="left" vertical="top" wrapText="1"/>
    </xf>
    <xf numFmtId="0" fontId="25" fillId="0" borderId="0" xfId="0" applyFont="1"/>
    <xf numFmtId="0" fontId="28" fillId="0" borderId="0" xfId="0" applyFont="1"/>
    <xf numFmtId="0" fontId="29" fillId="0" borderId="0" xfId="0" applyFont="1"/>
    <xf numFmtId="14" fontId="5" fillId="3" borderId="1" xfId="0" applyNumberFormat="1" applyFont="1" applyFill="1" applyBorder="1" applyAlignment="1">
      <alignment horizontal="left" wrapText="1"/>
    </xf>
    <xf numFmtId="0" fontId="6" fillId="0" borderId="12" xfId="0" applyFont="1" applyBorder="1"/>
    <xf numFmtId="0" fontId="9" fillId="5" borderId="16" xfId="0" applyFont="1" applyFill="1" applyBorder="1" applyAlignment="1">
      <alignment horizontal="center" vertical="center" wrapText="1"/>
    </xf>
    <xf numFmtId="0" fontId="16" fillId="15" borderId="0" xfId="0" applyFont="1" applyFill="1"/>
    <xf numFmtId="0" fontId="14" fillId="3" borderId="7" xfId="0" quotePrefix="1" applyFont="1" applyFill="1" applyBorder="1" applyAlignment="1">
      <alignment horizontal="left" vertical="top" wrapText="1"/>
    </xf>
    <xf numFmtId="0" fontId="14" fillId="3" borderId="1" xfId="0" quotePrefix="1" applyFont="1" applyFill="1" applyBorder="1" applyAlignment="1">
      <alignment horizontal="left" vertical="top"/>
    </xf>
    <xf numFmtId="0" fontId="14" fillId="3" borderId="14" xfId="0" applyFont="1" applyFill="1" applyBorder="1" applyAlignment="1">
      <alignment horizontal="left" vertical="center" wrapText="1"/>
    </xf>
    <xf numFmtId="0" fontId="29" fillId="0" borderId="0" xfId="0" applyFont="1" applyFill="1"/>
    <xf numFmtId="0" fontId="29" fillId="0" borderId="0" xfId="0" applyFont="1" applyFill="1" applyAlignment="1">
      <alignment wrapText="1"/>
    </xf>
    <xf numFmtId="0" fontId="34" fillId="0" borderId="0" xfId="0" applyFont="1" applyFill="1"/>
    <xf numFmtId="0" fontId="14" fillId="3" borderId="3" xfId="0" quotePrefix="1" applyFont="1" applyFill="1" applyBorder="1" applyAlignment="1">
      <alignment horizontal="left" vertical="top" wrapText="1"/>
    </xf>
    <xf numFmtId="0" fontId="14" fillId="3" borderId="4" xfId="0" quotePrefix="1" applyFont="1" applyFill="1" applyBorder="1" applyAlignment="1">
      <alignment horizontal="left" vertical="top" wrapText="1"/>
    </xf>
    <xf numFmtId="0" fontId="14" fillId="3" borderId="5" xfId="0" quotePrefix="1" applyFont="1" applyFill="1" applyBorder="1" applyAlignment="1">
      <alignment horizontal="left" vertical="top" wrapText="1"/>
    </xf>
    <xf numFmtId="0" fontId="12" fillId="3" borderId="3" xfId="0" applyFont="1" applyFill="1" applyBorder="1" applyAlignment="1">
      <alignment horizontal="left" vertical="center"/>
    </xf>
    <xf numFmtId="0" fontId="12" fillId="3" borderId="5" xfId="0" applyFont="1" applyFill="1" applyBorder="1" applyAlignment="1">
      <alignment horizontal="left" vertical="center"/>
    </xf>
    <xf numFmtId="0" fontId="26" fillId="10" borderId="1" xfId="1" applyFont="1" applyFill="1" applyBorder="1" applyAlignment="1">
      <alignment horizontal="left" vertical="top"/>
    </xf>
    <xf numFmtId="0" fontId="5" fillId="3" borderId="3" xfId="0" quotePrefix="1" applyFont="1" applyFill="1" applyBorder="1" applyAlignment="1">
      <alignment horizontal="left" vertical="top" wrapText="1"/>
    </xf>
    <xf numFmtId="0" fontId="5" fillId="3" borderId="4" xfId="0" quotePrefix="1" applyFont="1" applyFill="1" applyBorder="1" applyAlignment="1">
      <alignment horizontal="left" vertical="top" wrapText="1"/>
    </xf>
    <xf numFmtId="0" fontId="5" fillId="3" borderId="5" xfId="0" quotePrefix="1" applyFont="1" applyFill="1" applyBorder="1" applyAlignment="1">
      <alignment horizontal="left" vertical="top" wrapText="1"/>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9" fillId="10" borderId="1" xfId="1" applyFont="1" applyFill="1" applyBorder="1" applyAlignment="1">
      <alignment horizontal="left" vertical="top"/>
    </xf>
    <xf numFmtId="0" fontId="6" fillId="7" borderId="7" xfId="0" applyFont="1" applyFill="1" applyBorder="1" applyAlignment="1">
      <alignment horizontal="left"/>
    </xf>
    <xf numFmtId="0" fontId="7" fillId="3" borderId="3"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6" fillId="7" borderId="1" xfId="0" applyFont="1" applyFill="1" applyBorder="1" applyAlignment="1">
      <alignment horizontal="left"/>
    </xf>
    <xf numFmtId="0" fontId="14" fillId="3" borderId="6" xfId="0" quotePrefix="1" applyFont="1" applyFill="1" applyBorder="1" applyAlignment="1">
      <alignment horizontal="left" vertical="top" wrapText="1"/>
    </xf>
    <xf numFmtId="0" fontId="9" fillId="10" borderId="1" xfId="0" applyFont="1" applyFill="1" applyBorder="1" applyAlignment="1">
      <alignment horizontal="left" vertical="top"/>
    </xf>
    <xf numFmtId="0" fontId="6" fillId="2" borderId="4" xfId="0" applyFont="1" applyFill="1" applyBorder="1" applyAlignment="1">
      <alignment horizontal="left" vertical="center" wrapText="1"/>
    </xf>
    <xf numFmtId="0" fontId="14" fillId="3" borderId="1" xfId="0" quotePrefix="1" applyFont="1" applyFill="1" applyBorder="1" applyAlignment="1">
      <alignment horizontal="left" vertical="top" wrapText="1"/>
    </xf>
    <xf numFmtId="0" fontId="14" fillId="3" borderId="1" xfId="0" applyFont="1" applyFill="1" applyBorder="1" applyAlignment="1">
      <alignment horizontal="left" vertical="top" wrapText="1"/>
    </xf>
    <xf numFmtId="0" fontId="12" fillId="3" borderId="10" xfId="0" applyFont="1" applyFill="1" applyBorder="1" applyAlignment="1">
      <alignment horizontal="center" vertical="top" wrapText="1"/>
    </xf>
    <xf numFmtId="0" fontId="12" fillId="3" borderId="12" xfId="0" applyFont="1" applyFill="1" applyBorder="1" applyAlignment="1">
      <alignment horizontal="center" vertical="top" wrapText="1"/>
    </xf>
    <xf numFmtId="0" fontId="29" fillId="3" borderId="15" xfId="0" applyFont="1" applyFill="1" applyBorder="1" applyAlignment="1">
      <alignment horizontal="center" vertical="top" wrapText="1"/>
    </xf>
    <xf numFmtId="0" fontId="14" fillId="3" borderId="6" xfId="0" applyFont="1" applyFill="1" applyBorder="1" applyAlignment="1">
      <alignment horizontal="left" vertical="top" wrapText="1"/>
    </xf>
    <xf numFmtId="0" fontId="14" fillId="3" borderId="11" xfId="0" applyFont="1" applyFill="1" applyBorder="1" applyAlignment="1">
      <alignment horizontal="left" vertical="top" wrapText="1"/>
    </xf>
    <xf numFmtId="0" fontId="29" fillId="3" borderId="7" xfId="0" applyFont="1" applyFill="1" applyBorder="1" applyAlignment="1">
      <alignment horizontal="left" vertical="top" wrapText="1"/>
    </xf>
    <xf numFmtId="0" fontId="6" fillId="6" borderId="1"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0" fillId="0" borderId="7" xfId="0" applyBorder="1" applyAlignment="1">
      <alignment horizontal="center" vertical="center" wrapText="1"/>
    </xf>
    <xf numFmtId="0" fontId="12" fillId="0" borderId="0" xfId="0" applyFont="1" applyAlignment="1">
      <alignment horizontal="left" wrapText="1"/>
    </xf>
    <xf numFmtId="0" fontId="12" fillId="3" borderId="5" xfId="0" applyFont="1" applyFill="1" applyBorder="1" applyAlignment="1">
      <alignment horizontal="center" vertical="top" wrapText="1"/>
    </xf>
    <xf numFmtId="0" fontId="0" fillId="0" borderId="12" xfId="0" applyBorder="1" applyAlignment="1">
      <alignment horizontal="center" vertical="top" wrapText="1"/>
    </xf>
    <xf numFmtId="0" fontId="0" fillId="0" borderId="15" xfId="0" applyBorder="1" applyAlignment="1">
      <alignment horizontal="center" vertical="top" wrapText="1"/>
    </xf>
    <xf numFmtId="0" fontId="0" fillId="0" borderId="11" xfId="0" applyBorder="1" applyAlignment="1">
      <alignment horizontal="left" vertical="top" wrapText="1"/>
    </xf>
    <xf numFmtId="0" fontId="0" fillId="0" borderId="7" xfId="0" applyBorder="1" applyAlignment="1">
      <alignment horizontal="left" vertical="top" wrapText="1"/>
    </xf>
    <xf numFmtId="0" fontId="6" fillId="2" borderId="5" xfId="0" applyFont="1" applyFill="1" applyBorder="1" applyAlignment="1">
      <alignment horizontal="left" vertical="center" wrapText="1"/>
    </xf>
    <xf numFmtId="0" fontId="12" fillId="3" borderId="1" xfId="0" quotePrefix="1" applyFont="1" applyFill="1" applyBorder="1" applyAlignment="1">
      <alignment horizontal="left" vertical="top" wrapText="1"/>
    </xf>
    <xf numFmtId="0" fontId="12" fillId="3" borderId="1" xfId="0" applyFont="1" applyFill="1" applyBorder="1" applyAlignment="1">
      <alignment horizontal="left" vertical="top" wrapText="1"/>
    </xf>
    <xf numFmtId="0" fontId="0" fillId="3" borderId="11" xfId="0" applyFill="1" applyBorder="1" applyAlignment="1">
      <alignment horizontal="left" vertical="top" wrapText="1"/>
    </xf>
    <xf numFmtId="0" fontId="0" fillId="3" borderId="7" xfId="0" applyFill="1" applyBorder="1" applyAlignment="1">
      <alignment horizontal="left" vertical="top" wrapText="1"/>
    </xf>
    <xf numFmtId="0" fontId="14" fillId="3" borderId="7" xfId="0" quotePrefix="1" applyFont="1" applyFill="1" applyBorder="1" applyAlignment="1">
      <alignment horizontal="left" vertical="top" wrapText="1"/>
    </xf>
    <xf numFmtId="0" fontId="0" fillId="0" borderId="11" xfId="0" applyBorder="1" applyAlignment="1">
      <alignment horizontal="center" vertical="center" wrapText="1"/>
    </xf>
    <xf numFmtId="0" fontId="32" fillId="3" borderId="7" xfId="0" applyFont="1" applyFill="1" applyBorder="1" applyAlignment="1">
      <alignment horizontal="left" vertical="top" wrapText="1"/>
    </xf>
    <xf numFmtId="0" fontId="12" fillId="3" borderId="6" xfId="0" quotePrefix="1" applyFont="1" applyFill="1" applyBorder="1" applyAlignment="1">
      <alignment horizontal="left" vertical="top" wrapText="1"/>
    </xf>
    <xf numFmtId="0" fontId="33" fillId="3" borderId="7" xfId="0" applyFont="1" applyFill="1" applyBorder="1" applyAlignment="1">
      <alignment horizontal="left" vertical="top" wrapText="1"/>
    </xf>
    <xf numFmtId="0" fontId="12" fillId="3" borderId="6" xfId="0" applyFont="1" applyFill="1" applyBorder="1" applyAlignment="1">
      <alignment horizontal="left" vertical="top" wrapText="1"/>
    </xf>
    <xf numFmtId="0" fontId="29" fillId="3" borderId="11" xfId="0" applyFont="1" applyFill="1" applyBorder="1" applyAlignment="1">
      <alignment horizontal="left" vertical="top" wrapText="1"/>
    </xf>
    <xf numFmtId="0" fontId="5" fillId="4" borderId="16" xfId="0" applyFont="1" applyFill="1" applyBorder="1" applyAlignment="1">
      <alignment horizontal="left" vertical="top" wrapText="1"/>
    </xf>
    <xf numFmtId="0" fontId="0" fillId="4" borderId="16" xfId="0" applyFill="1" applyBorder="1" applyAlignment="1">
      <alignment horizontal="left" vertical="top" wrapText="1"/>
    </xf>
    <xf numFmtId="0" fontId="22" fillId="7" borderId="3" xfId="0" applyFont="1" applyFill="1" applyBorder="1" applyAlignment="1">
      <alignment horizontal="center" vertical="top" wrapText="1"/>
    </xf>
    <xf numFmtId="0" fontId="22" fillId="7" borderId="4" xfId="0" applyFont="1" applyFill="1" applyBorder="1" applyAlignment="1">
      <alignment horizontal="center" vertical="top" wrapText="1"/>
    </xf>
    <xf numFmtId="0" fontId="0" fillId="0" borderId="5" xfId="0" applyBorder="1" applyAlignment="1">
      <alignment horizontal="center" vertical="top" wrapText="1"/>
    </xf>
    <xf numFmtId="0" fontId="17" fillId="12" borderId="3" xfId="0" applyFont="1" applyFill="1" applyBorder="1" applyAlignment="1">
      <alignment horizontal="center" vertical="top"/>
    </xf>
    <xf numFmtId="0" fontId="17" fillId="12" borderId="4" xfId="0" applyFont="1" applyFill="1" applyBorder="1" applyAlignment="1">
      <alignment horizontal="center" vertical="top"/>
    </xf>
    <xf numFmtId="0" fontId="0" fillId="0" borderId="5" xfId="0" applyBorder="1" applyAlignment="1">
      <alignment horizontal="center" vertical="top"/>
    </xf>
    <xf numFmtId="0" fontId="22" fillId="7" borderId="22" xfId="0" applyFont="1" applyFill="1" applyBorder="1" applyAlignment="1">
      <alignment horizontal="center" vertical="top" wrapText="1"/>
    </xf>
    <xf numFmtId="0" fontId="22" fillId="7" borderId="23" xfId="0" applyFont="1" applyFill="1" applyBorder="1" applyAlignment="1">
      <alignment horizontal="center" vertical="top" wrapText="1"/>
    </xf>
    <xf numFmtId="0" fontId="0" fillId="0" borderId="24" xfId="0" applyBorder="1" applyAlignment="1">
      <alignment horizontal="center" vertical="top" wrapText="1"/>
    </xf>
    <xf numFmtId="0" fontId="17" fillId="12" borderId="25" xfId="0" applyFont="1" applyFill="1" applyBorder="1" applyAlignment="1">
      <alignment horizontal="center" vertical="top"/>
    </xf>
    <xf numFmtId="0" fontId="17" fillId="12" borderId="26" xfId="0" applyFont="1" applyFill="1" applyBorder="1" applyAlignment="1">
      <alignment horizontal="center" vertical="top"/>
    </xf>
    <xf numFmtId="0" fontId="0" fillId="0" borderId="27" xfId="0" applyBorder="1" applyAlignment="1">
      <alignment horizontal="center" vertical="top"/>
    </xf>
    <xf numFmtId="165" fontId="5" fillId="4" borderId="16" xfId="0" applyNumberFormat="1" applyFont="1" applyFill="1" applyBorder="1" applyAlignment="1">
      <alignment horizontal="left" vertical="top" wrapText="1"/>
    </xf>
    <xf numFmtId="165" fontId="0" fillId="4" borderId="16" xfId="0" applyNumberFormat="1" applyFill="1" applyBorder="1" applyAlignment="1">
      <alignment horizontal="left" vertical="top" wrapText="1"/>
    </xf>
    <xf numFmtId="14" fontId="5" fillId="4" borderId="16" xfId="0" applyNumberFormat="1" applyFont="1" applyFill="1" applyBorder="1" applyAlignment="1">
      <alignment horizontal="left" vertical="top" wrapText="1"/>
    </xf>
    <xf numFmtId="14" fontId="0" fillId="4" borderId="16" xfId="0" applyNumberFormat="1" applyFill="1" applyBorder="1" applyAlignment="1">
      <alignment horizontal="left" vertical="top" wrapText="1"/>
    </xf>
    <xf numFmtId="0" fontId="5" fillId="4" borderId="4" xfId="0" applyFont="1" applyFill="1" applyBorder="1" applyAlignment="1">
      <alignment horizontal="left" vertical="top" wrapText="1"/>
    </xf>
    <xf numFmtId="0" fontId="0" fillId="4" borderId="4" xfId="0" applyFill="1" applyBorder="1" applyAlignment="1">
      <alignment horizontal="left" vertical="top" wrapText="1"/>
    </xf>
    <xf numFmtId="14" fontId="5" fillId="4" borderId="4" xfId="0" applyNumberFormat="1" applyFont="1" applyFill="1" applyBorder="1" applyAlignment="1">
      <alignment horizontal="left" vertical="top" wrapText="1"/>
    </xf>
    <xf numFmtId="14" fontId="0" fillId="4" borderId="5" xfId="0" applyNumberFormat="1" applyFill="1" applyBorder="1" applyAlignment="1">
      <alignment horizontal="left" vertical="top" wrapText="1"/>
    </xf>
    <xf numFmtId="0" fontId="0" fillId="4" borderId="5" xfId="0" applyFill="1" applyBorder="1" applyAlignment="1">
      <alignment horizontal="left" vertical="top" wrapText="1"/>
    </xf>
    <xf numFmtId="14" fontId="5" fillId="4" borderId="9" xfId="0" applyNumberFormat="1" applyFont="1" applyFill="1" applyBorder="1" applyAlignment="1">
      <alignment horizontal="left" vertical="top" wrapText="1"/>
    </xf>
    <xf numFmtId="0" fontId="5" fillId="4" borderId="9" xfId="0" applyFont="1" applyFill="1" applyBorder="1" applyAlignment="1">
      <alignment horizontal="left" vertical="top" wrapText="1"/>
    </xf>
    <xf numFmtId="0" fontId="9" fillId="5" borderId="16" xfId="0" applyFont="1" applyFill="1" applyBorder="1" applyAlignment="1">
      <alignment horizontal="center" vertical="center"/>
    </xf>
    <xf numFmtId="0" fontId="0" fillId="0" borderId="16" xfId="0" applyBorder="1" applyAlignment="1">
      <alignment horizontal="center" vertical="center"/>
    </xf>
    <xf numFmtId="0" fontId="16" fillId="0" borderId="0" xfId="0" applyFont="1" applyAlignment="1">
      <alignment horizontal="left" vertical="center" wrapText="1"/>
    </xf>
    <xf numFmtId="0" fontId="16" fillId="0" borderId="16" xfId="0" applyFont="1" applyBorder="1" applyAlignment="1">
      <alignment horizontal="left" vertical="center" wrapText="1"/>
    </xf>
  </cellXfs>
  <cellStyles count="11">
    <cellStyle name="Currency 2" xfId="6"/>
    <cellStyle name="Currency 3" xfId="8"/>
    <cellStyle name="Hypertextové prepojenie" xfId="1" builtinId="8"/>
    <cellStyle name="Normal 2" xfId="2"/>
    <cellStyle name="Normal 2 2" xfId="3"/>
    <cellStyle name="Normal 3" xfId="4"/>
    <cellStyle name="Normal 4" xfId="5"/>
    <cellStyle name="Normal 5" xfId="7"/>
    <cellStyle name="Normal 6" xfId="10"/>
    <cellStyle name="Normálna" xfId="0" builtinId="0"/>
    <cellStyle name="Percent 2" xfId="9"/>
  </cellStyles>
  <dxfs count="0"/>
  <tableStyles count="0" defaultTableStyle="TableStyleMedium2" defaultPivotStyle="PivotStyleLight16"/>
  <colors>
    <mruColors>
      <color rgb="FFED7D31"/>
      <color rgb="FF4472C4"/>
      <color rgb="FF375623"/>
      <color rgb="FF305496"/>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pageSetUpPr fitToPage="1"/>
  </sheetPr>
  <dimension ref="A1:I54"/>
  <sheetViews>
    <sheetView showGridLines="0" view="pageBreakPreview" topLeftCell="A23" zoomScale="85" zoomScaleNormal="70" zoomScaleSheetLayoutView="85" workbookViewId="0">
      <selection activeCell="A23" sqref="A23:C23"/>
    </sheetView>
  </sheetViews>
  <sheetFormatPr defaultColWidth="8.7109375" defaultRowHeight="12" outlineLevelRow="1" x14ac:dyDescent="0.2"/>
  <cols>
    <col min="1" max="1" width="12.85546875" style="2" customWidth="1"/>
    <col min="2" max="2" width="8.7109375" style="2" customWidth="1"/>
    <col min="3" max="3" width="130.7109375" style="2" customWidth="1"/>
    <col min="4" max="4" width="20.42578125" style="2" bestFit="1" customWidth="1"/>
    <col min="5" max="16384" width="8.7109375" style="2"/>
  </cols>
  <sheetData>
    <row r="1" spans="1:3" ht="20.25" x14ac:dyDescent="0.3">
      <c r="A1" s="89" t="s">
        <v>150</v>
      </c>
    </row>
    <row r="2" spans="1:3" ht="15.75" x14ac:dyDescent="0.25">
      <c r="A2" s="1" t="s">
        <v>22</v>
      </c>
    </row>
    <row r="3" spans="1:3" ht="15.75" x14ac:dyDescent="0.25">
      <c r="A3" s="1"/>
    </row>
    <row r="4" spans="1:3" x14ac:dyDescent="0.2">
      <c r="A4" s="117" t="s">
        <v>23</v>
      </c>
      <c r="B4" s="117"/>
      <c r="C4" s="117"/>
    </row>
    <row r="5" spans="1:3" ht="72" customHeight="1" outlineLevel="1" x14ac:dyDescent="0.2">
      <c r="A5" s="118" t="s">
        <v>243</v>
      </c>
      <c r="B5" s="118"/>
      <c r="C5" s="118"/>
    </row>
    <row r="6" spans="1:3" x14ac:dyDescent="0.2">
      <c r="A6" s="114" t="s">
        <v>24</v>
      </c>
      <c r="B6" s="114"/>
      <c r="C6" s="114"/>
    </row>
    <row r="7" spans="1:3" ht="36" outlineLevel="1" x14ac:dyDescent="0.2">
      <c r="A7" s="111" t="s">
        <v>18</v>
      </c>
      <c r="B7" s="112"/>
      <c r="C7" s="88" t="s">
        <v>244</v>
      </c>
    </row>
    <row r="8" spans="1:3" outlineLevel="1" x14ac:dyDescent="0.2">
      <c r="A8" s="111" t="s">
        <v>19</v>
      </c>
      <c r="B8" s="112"/>
      <c r="C8" s="97" t="s">
        <v>72</v>
      </c>
    </row>
    <row r="9" spans="1:3" ht="24" outlineLevel="1" x14ac:dyDescent="0.2">
      <c r="A9" s="111" t="s">
        <v>20</v>
      </c>
      <c r="B9" s="112"/>
      <c r="C9" s="96" t="s">
        <v>104</v>
      </c>
    </row>
    <row r="10" spans="1:3" ht="26.45" customHeight="1" outlineLevel="1" x14ac:dyDescent="0.2">
      <c r="A10" s="111" t="s">
        <v>21</v>
      </c>
      <c r="B10" s="112"/>
      <c r="C10" s="96" t="s">
        <v>245</v>
      </c>
    </row>
    <row r="11" spans="1:3" ht="36" outlineLevel="1" x14ac:dyDescent="0.2">
      <c r="A11" s="111" t="s">
        <v>32</v>
      </c>
      <c r="B11" s="112"/>
      <c r="C11" s="96" t="s">
        <v>246</v>
      </c>
    </row>
    <row r="12" spans="1:3" x14ac:dyDescent="0.2">
      <c r="A12" s="114" t="s">
        <v>27</v>
      </c>
      <c r="B12" s="114"/>
      <c r="C12" s="114"/>
    </row>
    <row r="13" spans="1:3" ht="48" outlineLevel="1" x14ac:dyDescent="0.2">
      <c r="A13" s="115" t="s">
        <v>26</v>
      </c>
      <c r="B13" s="116"/>
      <c r="C13" s="96" t="s">
        <v>247</v>
      </c>
    </row>
    <row r="14" spans="1:3" ht="60" outlineLevel="1" x14ac:dyDescent="0.2">
      <c r="A14" s="115" t="s">
        <v>25</v>
      </c>
      <c r="B14" s="116"/>
      <c r="C14" s="96" t="s">
        <v>248</v>
      </c>
    </row>
    <row r="15" spans="1:3" x14ac:dyDescent="0.2">
      <c r="A15" s="114" t="s">
        <v>29</v>
      </c>
      <c r="B15" s="114"/>
      <c r="C15" s="114"/>
    </row>
    <row r="16" spans="1:3" outlineLevel="1" x14ac:dyDescent="0.2">
      <c r="A16" s="113" t="s">
        <v>74</v>
      </c>
      <c r="B16" s="113"/>
      <c r="C16" s="113"/>
    </row>
    <row r="17" spans="1:4" ht="24.6" customHeight="1" outlineLevel="1" x14ac:dyDescent="0.2">
      <c r="A17" s="102" t="s">
        <v>151</v>
      </c>
      <c r="B17" s="103"/>
      <c r="C17" s="104"/>
    </row>
    <row r="18" spans="1:4" outlineLevel="1" x14ac:dyDescent="0.2">
      <c r="A18" s="113" t="s">
        <v>237</v>
      </c>
      <c r="B18" s="113"/>
      <c r="C18" s="113"/>
    </row>
    <row r="19" spans="1:4" ht="24.6" customHeight="1" outlineLevel="1" x14ac:dyDescent="0.2">
      <c r="A19" s="102" t="s">
        <v>238</v>
      </c>
      <c r="B19" s="103"/>
      <c r="C19" s="104"/>
    </row>
    <row r="20" spans="1:4" outlineLevel="1" x14ac:dyDescent="0.2">
      <c r="A20" s="113" t="s">
        <v>75</v>
      </c>
      <c r="B20" s="113"/>
      <c r="C20" s="113"/>
    </row>
    <row r="21" spans="1:4" ht="24.6" customHeight="1" outlineLevel="1" x14ac:dyDescent="0.2">
      <c r="A21" s="108" t="s">
        <v>152</v>
      </c>
      <c r="B21" s="109"/>
      <c r="C21" s="110"/>
    </row>
    <row r="22" spans="1:4" outlineLevel="1" x14ac:dyDescent="0.2">
      <c r="A22" s="107" t="s">
        <v>157</v>
      </c>
      <c r="B22" s="107"/>
      <c r="C22" s="107"/>
    </row>
    <row r="23" spans="1:4" ht="128.44999999999999" customHeight="1" outlineLevel="1" x14ac:dyDescent="0.2">
      <c r="A23" s="108" t="s">
        <v>155</v>
      </c>
      <c r="B23" s="109"/>
      <c r="C23" s="110"/>
    </row>
    <row r="24" spans="1:4" s="95" customFormat="1" outlineLevel="1" x14ac:dyDescent="0.2">
      <c r="A24" s="113" t="s">
        <v>239</v>
      </c>
      <c r="B24" s="113"/>
      <c r="C24" s="113"/>
    </row>
    <row r="25" spans="1:4" s="95" customFormat="1" ht="61.5" customHeight="1" outlineLevel="1" x14ac:dyDescent="0.2">
      <c r="A25" s="102" t="s">
        <v>242</v>
      </c>
      <c r="B25" s="103"/>
      <c r="C25" s="104"/>
    </row>
    <row r="26" spans="1:4" ht="12" customHeight="1" outlineLevel="1" x14ac:dyDescent="0.2">
      <c r="A26" s="107" t="s">
        <v>158</v>
      </c>
      <c r="B26" s="107"/>
      <c r="C26" s="107"/>
      <c r="D26" s="70"/>
    </row>
    <row r="27" spans="1:4" ht="93" customHeight="1" outlineLevel="1" x14ac:dyDescent="0.2">
      <c r="A27" s="108" t="s">
        <v>156</v>
      </c>
      <c r="B27" s="109"/>
      <c r="C27" s="110"/>
    </row>
    <row r="28" spans="1:4" outlineLevel="1" x14ac:dyDescent="0.2">
      <c r="A28" s="107" t="s">
        <v>132</v>
      </c>
      <c r="B28" s="107"/>
      <c r="C28" s="107"/>
    </row>
    <row r="29" spans="1:4" ht="28.5" customHeight="1" outlineLevel="1" x14ac:dyDescent="0.2">
      <c r="A29" s="108" t="s">
        <v>76</v>
      </c>
      <c r="B29" s="109"/>
      <c r="C29" s="110"/>
    </row>
    <row r="30" spans="1:4" outlineLevel="1" x14ac:dyDescent="0.2">
      <c r="A30" s="113" t="s">
        <v>240</v>
      </c>
      <c r="B30" s="113"/>
      <c r="C30" s="113"/>
    </row>
    <row r="31" spans="1:4" ht="28.5" customHeight="1" outlineLevel="1" x14ac:dyDescent="0.2">
      <c r="A31" s="102" t="s">
        <v>241</v>
      </c>
      <c r="B31" s="103"/>
      <c r="C31" s="104"/>
    </row>
    <row r="32" spans="1:4" outlineLevel="1" x14ac:dyDescent="0.2">
      <c r="A32" s="107" t="s">
        <v>133</v>
      </c>
      <c r="B32" s="107"/>
      <c r="C32" s="107"/>
    </row>
    <row r="33" spans="1:9" ht="27" customHeight="1" outlineLevel="1" x14ac:dyDescent="0.2">
      <c r="A33" s="108" t="s">
        <v>77</v>
      </c>
      <c r="B33" s="109"/>
      <c r="C33" s="110"/>
    </row>
    <row r="34" spans="1:9" ht="12.6" customHeight="1" outlineLevel="1" x14ac:dyDescent="0.2">
      <c r="A34" s="107" t="s">
        <v>192</v>
      </c>
      <c r="B34" s="107"/>
      <c r="C34" s="107"/>
    </row>
    <row r="35" spans="1:9" ht="27" customHeight="1" outlineLevel="1" x14ac:dyDescent="0.2">
      <c r="A35" s="102" t="s">
        <v>221</v>
      </c>
      <c r="B35" s="103"/>
      <c r="C35" s="104"/>
    </row>
    <row r="36" spans="1:9" x14ac:dyDescent="0.2">
      <c r="A36" s="114" t="s">
        <v>78</v>
      </c>
      <c r="B36" s="114"/>
      <c r="C36" s="114"/>
      <c r="D36" s="70"/>
    </row>
    <row r="37" spans="1:9" outlineLevel="1" x14ac:dyDescent="0.2">
      <c r="A37" s="119" t="s">
        <v>79</v>
      </c>
      <c r="B37" s="119"/>
      <c r="C37" s="119"/>
    </row>
    <row r="38" spans="1:9" outlineLevel="1" x14ac:dyDescent="0.2">
      <c r="A38" s="111" t="s">
        <v>18</v>
      </c>
      <c r="B38" s="112"/>
      <c r="C38" s="88" t="s">
        <v>249</v>
      </c>
    </row>
    <row r="39" spans="1:9" outlineLevel="1" x14ac:dyDescent="0.2">
      <c r="A39" s="111" t="s">
        <v>19</v>
      </c>
      <c r="B39" s="112"/>
      <c r="C39" s="72" t="s">
        <v>80</v>
      </c>
    </row>
    <row r="40" spans="1:9" outlineLevel="1" x14ac:dyDescent="0.2">
      <c r="A40" s="111" t="s">
        <v>20</v>
      </c>
      <c r="B40" s="112"/>
      <c r="C40" s="72" t="s">
        <v>83</v>
      </c>
    </row>
    <row r="41" spans="1:9" outlineLevel="1" x14ac:dyDescent="0.2">
      <c r="A41" s="111" t="s">
        <v>21</v>
      </c>
      <c r="B41" s="112"/>
      <c r="C41" s="72" t="s">
        <v>102</v>
      </c>
    </row>
    <row r="42" spans="1:9" ht="14.1" customHeight="1" outlineLevel="1" x14ac:dyDescent="0.2">
      <c r="A42" s="111" t="s">
        <v>32</v>
      </c>
      <c r="B42" s="112"/>
      <c r="C42" s="72" t="s">
        <v>81</v>
      </c>
    </row>
    <row r="43" spans="1:9" ht="24" outlineLevel="1" x14ac:dyDescent="0.2">
      <c r="A43" s="111" t="s">
        <v>82</v>
      </c>
      <c r="B43" s="112"/>
      <c r="C43" s="72" t="s">
        <v>103</v>
      </c>
    </row>
    <row r="44" spans="1:9" outlineLevel="1" x14ac:dyDescent="0.2">
      <c r="A44" s="119" t="s">
        <v>84</v>
      </c>
      <c r="B44" s="119"/>
      <c r="C44" s="119"/>
    </row>
    <row r="45" spans="1:9" outlineLevel="1" x14ac:dyDescent="0.2">
      <c r="A45" s="111" t="s">
        <v>18</v>
      </c>
      <c r="B45" s="112"/>
      <c r="C45" s="88" t="s">
        <v>250</v>
      </c>
    </row>
    <row r="46" spans="1:9" outlineLevel="1" x14ac:dyDescent="0.2">
      <c r="A46" s="111" t="s">
        <v>19</v>
      </c>
      <c r="B46" s="112"/>
      <c r="C46" s="72" t="s">
        <v>85</v>
      </c>
    </row>
    <row r="47" spans="1:9" outlineLevel="1" x14ac:dyDescent="0.2">
      <c r="A47" s="111" t="s">
        <v>20</v>
      </c>
      <c r="B47" s="112"/>
      <c r="C47" s="72" t="s">
        <v>87</v>
      </c>
    </row>
    <row r="48" spans="1:9" x14ac:dyDescent="0.2">
      <c r="A48" s="114" t="s">
        <v>88</v>
      </c>
      <c r="B48" s="114"/>
      <c r="C48" s="114"/>
      <c r="D48" s="3"/>
      <c r="E48" s="3"/>
      <c r="F48" s="3"/>
      <c r="G48" s="3"/>
      <c r="H48" s="3"/>
      <c r="I48" s="3"/>
    </row>
    <row r="49" spans="1:9" x14ac:dyDescent="0.2">
      <c r="A49" s="105" t="s">
        <v>157</v>
      </c>
      <c r="B49" s="106"/>
      <c r="C49" s="88" t="s">
        <v>153</v>
      </c>
      <c r="D49" s="3"/>
      <c r="E49" s="3"/>
      <c r="F49" s="3"/>
      <c r="G49" s="3"/>
      <c r="H49" s="3"/>
      <c r="I49" s="3"/>
    </row>
    <row r="50" spans="1:9" x14ac:dyDescent="0.2">
      <c r="A50" s="105" t="s">
        <v>239</v>
      </c>
      <c r="B50" s="106"/>
      <c r="C50" s="88" t="s">
        <v>153</v>
      </c>
      <c r="D50" s="3"/>
      <c r="E50" s="3"/>
      <c r="F50" s="3"/>
      <c r="G50" s="3"/>
      <c r="H50" s="3"/>
      <c r="I50" s="3"/>
    </row>
    <row r="51" spans="1:9" outlineLevel="1" x14ac:dyDescent="0.2">
      <c r="A51" s="105" t="s">
        <v>158</v>
      </c>
      <c r="B51" s="106"/>
      <c r="C51" s="88" t="s">
        <v>154</v>
      </c>
      <c r="D51" s="3"/>
      <c r="E51" s="3"/>
      <c r="F51" s="3"/>
      <c r="G51" s="3"/>
      <c r="H51" s="3"/>
      <c r="I51" s="3"/>
    </row>
    <row r="52" spans="1:9" x14ac:dyDescent="0.2">
      <c r="F52" s="4"/>
    </row>
    <row r="53" spans="1:9" x14ac:dyDescent="0.2">
      <c r="A53" s="28" t="s">
        <v>30</v>
      </c>
      <c r="F53" s="4"/>
    </row>
    <row r="54" spans="1:9" x14ac:dyDescent="0.2">
      <c r="D54" s="4"/>
    </row>
  </sheetData>
  <sheetProtection algorithmName="SHA-512" hashValue="utck//Xjzthg3Q1BVnSImEm7XNVBJCSHwYBnxu5sORtK7I18mTjZk8TyE1UBHZfAGXgl/a1+tetXE3LZkdMeew==" saltValue="azfMwSsjQPoqrPdX48evKA==" spinCount="100000" sheet="1" objects="1" scenarios="1" formatColumns="0" formatRows="0"/>
  <mergeCells count="48">
    <mergeCell ref="A34:C34"/>
    <mergeCell ref="A35:C35"/>
    <mergeCell ref="A51:B51"/>
    <mergeCell ref="A43:B43"/>
    <mergeCell ref="A45:B45"/>
    <mergeCell ref="A41:B41"/>
    <mergeCell ref="A37:C37"/>
    <mergeCell ref="A49:B49"/>
    <mergeCell ref="A46:B46"/>
    <mergeCell ref="A48:C48"/>
    <mergeCell ref="A39:B39"/>
    <mergeCell ref="A40:B40"/>
    <mergeCell ref="A47:B47"/>
    <mergeCell ref="A44:C44"/>
    <mergeCell ref="A38:B38"/>
    <mergeCell ref="A42:B42"/>
    <mergeCell ref="A25:C25"/>
    <mergeCell ref="A30:C30"/>
    <mergeCell ref="A4:C4"/>
    <mergeCell ref="A36:C36"/>
    <mergeCell ref="A15:C15"/>
    <mergeCell ref="A20:C20"/>
    <mergeCell ref="A21:C21"/>
    <mergeCell ref="A22:C22"/>
    <mergeCell ref="A23:C23"/>
    <mergeCell ref="A28:C28"/>
    <mergeCell ref="A29:C29"/>
    <mergeCell ref="A6:C6"/>
    <mergeCell ref="A5:C5"/>
    <mergeCell ref="A9:B9"/>
    <mergeCell ref="A7:B7"/>
    <mergeCell ref="A8:B8"/>
    <mergeCell ref="A31:C31"/>
    <mergeCell ref="A50:B50"/>
    <mergeCell ref="A32:C32"/>
    <mergeCell ref="A33:C33"/>
    <mergeCell ref="A10:B10"/>
    <mergeCell ref="A11:B11"/>
    <mergeCell ref="A26:C26"/>
    <mergeCell ref="A27:C27"/>
    <mergeCell ref="A16:C16"/>
    <mergeCell ref="A17:C17"/>
    <mergeCell ref="A12:C12"/>
    <mergeCell ref="A14:B14"/>
    <mergeCell ref="A13:B13"/>
    <mergeCell ref="A18:C18"/>
    <mergeCell ref="A19:C19"/>
    <mergeCell ref="A24:C24"/>
  </mergeCells>
  <hyperlinks>
    <hyperlink ref="A16:C16" location="'Register RF_VO'!A1" display="Register RF_VO"/>
    <hyperlink ref="A20:C20" location="'Register RF_D'!A1" display="Register RF_D"/>
    <hyperlink ref="A22:C22" location="Analýza_rizík_VO!A1" display="Analýza_rizík_VO"/>
    <hyperlink ref="A26:C26" location="Analýza_rizík_D!A1" display="Analýza_rizík_D"/>
    <hyperlink ref="A28:C28" location="Databáza_VO!Print_Area" display="Databaza_VO"/>
    <hyperlink ref="A34:C34" location="DRFVO_ZRFD_kat!A1" display="DRFVO_ZRFD_kat"/>
    <hyperlink ref="A32:C32" location="Databáza_D!Print_Area" display="Databaza_D"/>
    <hyperlink ref="A18:C18" location="'Register RF_VO_fáz_prj'!A1" display="Register RF_VO_fáz_prj"/>
    <hyperlink ref="A24:C24" location="Analýza_rizík_VO_fáz_prj!A1" display="Analýza_rizík_VO_fáz_prj"/>
    <hyperlink ref="A30:C30" location="Databáza_VO_fáz_prj!A1" display="Databáza_VO"/>
  </hyperlinks>
  <pageMargins left="0.70866141732283472" right="0.70866141732283472" top="0.74803149606299213" bottom="0.74803149606299213" header="0.31496062992125984" footer="0.31496062992125984"/>
  <pageSetup paperSize="9" scale="85" fitToHeight="0" orientation="landscape" r:id="rId1"/>
  <headerFooter>
    <oddHeader>&amp;L&amp;"Arial,Tučné"&amp;9&amp;A&amp;R&amp;"Arial,Tučné"&amp;9&amp;F</oddHeader>
    <oddFooter>&amp;C&amp;P/&amp;N</oddFooter>
  </headerFooter>
  <rowBreaks count="1" manualBreakCount="1">
    <brk id="35"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pageSetUpPr fitToPage="1"/>
  </sheetPr>
  <dimension ref="A1:J9"/>
  <sheetViews>
    <sheetView showGridLines="0" view="pageBreakPreview" zoomScale="115" zoomScaleNormal="90" zoomScaleSheetLayoutView="115" workbookViewId="0">
      <selection activeCell="D3" sqref="D3"/>
    </sheetView>
  </sheetViews>
  <sheetFormatPr defaultColWidth="8.7109375" defaultRowHeight="12" x14ac:dyDescent="0.2"/>
  <cols>
    <col min="1" max="1" width="13.7109375" style="2" bestFit="1" customWidth="1"/>
    <col min="2" max="4" width="13.7109375" style="2" customWidth="1"/>
    <col min="5" max="8" width="10" style="2" customWidth="1"/>
    <col min="9" max="9" width="20.140625" style="2" customWidth="1"/>
    <col min="10" max="10" width="12.7109375" style="2" customWidth="1"/>
    <col min="11" max="16384" width="8.7109375" style="2"/>
  </cols>
  <sheetData>
    <row r="1" spans="1:10" ht="18" customHeight="1" x14ac:dyDescent="0.2">
      <c r="A1" s="20" t="s">
        <v>17</v>
      </c>
    </row>
    <row r="2" spans="1:10" ht="17.25" customHeight="1" x14ac:dyDescent="0.2">
      <c r="A2" s="20"/>
      <c r="J2" s="178"/>
    </row>
    <row r="3" spans="1:10" ht="17.25" customHeight="1" x14ac:dyDescent="0.2">
      <c r="A3" s="33" t="s">
        <v>31</v>
      </c>
      <c r="E3" s="177"/>
      <c r="F3" s="177"/>
      <c r="G3" s="177"/>
      <c r="H3" s="177"/>
      <c r="I3" s="79"/>
      <c r="J3" s="179"/>
    </row>
    <row r="4" spans="1:10" ht="48" x14ac:dyDescent="0.2">
      <c r="A4" s="38" t="str">
        <f>Analýza_rizík_D!$A$5</f>
        <v>ITMS č. projektu:</v>
      </c>
      <c r="B4" s="38" t="str">
        <f>Analýza_rizík_D!$A$12</f>
        <v>ITMS č. verejného obstarávania/ obstarávania:</v>
      </c>
      <c r="C4" s="38" t="str">
        <f>Analýza_rizík_D!$A$20</f>
        <v>ITMS kód dodatku:</v>
      </c>
      <c r="D4" s="21" t="str">
        <f>Analýza_rizík_D!$A$30</f>
        <v>ZRFD [1]</v>
      </c>
      <c r="E4" s="21" t="str">
        <f>Analýza_rizík_D!$A$31</f>
        <v>ZRFD [2]</v>
      </c>
      <c r="F4" s="21" t="str">
        <f>Analýza_rizík_D!$A$32</f>
        <v>ZRFD [3]</v>
      </c>
      <c r="G4" s="21" t="str">
        <f>Analýza_rizík_D!$A$33</f>
        <v>ZRFD [4]</v>
      </c>
      <c r="H4" s="21" t="str">
        <f>Analýza_rizík_D!$A$34</f>
        <v>ZRFD [5]</v>
      </c>
      <c r="I4" s="69" t="s">
        <v>134</v>
      </c>
      <c r="J4" s="41" t="s">
        <v>136</v>
      </c>
    </row>
    <row r="5" spans="1:10" s="84" customFormat="1" x14ac:dyDescent="0.2">
      <c r="A5" s="86">
        <f>Analýza_rizík_D!$B$5</f>
        <v>0</v>
      </c>
      <c r="B5" s="86">
        <f>Analýza_rizík_D!$B$12</f>
        <v>0</v>
      </c>
      <c r="C5" s="86">
        <f>Analýza_rizík_D!$B$20</f>
        <v>0</v>
      </c>
      <c r="D5" s="85" t="e">
        <f>Analýza_rizík_D!$D$30</f>
        <v>#N/A</v>
      </c>
      <c r="E5" s="85">
        <f>Analýza_rizík_D!$D$31</f>
        <v>0</v>
      </c>
      <c r="F5" s="85">
        <f>Analýza_rizík_D!$D$32</f>
        <v>0</v>
      </c>
      <c r="G5" s="85">
        <f>Analýza_rizík_D!$D$33</f>
        <v>0</v>
      </c>
      <c r="H5" s="85">
        <f>Analýza_rizík_D!$D$34</f>
        <v>0</v>
      </c>
      <c r="I5" s="83" t="e">
        <f>Analýza_rizík_D!$A$26</f>
        <v>#N/A</v>
      </c>
      <c r="J5" s="92">
        <f>Analýza_rizík_D!$B$23</f>
        <v>0</v>
      </c>
    </row>
    <row r="9" spans="1:10" x14ac:dyDescent="0.2">
      <c r="J9" s="70"/>
    </row>
  </sheetData>
  <sheetProtection algorithmName="SHA-512" hashValue="joUkg9EvUWkRys/ItU9/6c9ZdrU5/TZfeAdKaHax5laUCxIHvrohkbS6BChXsqg/LF+unizHVCWdhN37rGKVSw==" saltValue="/jonXWEun/piq4x04gPP1g==" spinCount="100000" sheet="1" objects="1" scenarios="1" formatColumns="0" formatRows="0"/>
  <mergeCells count="2">
    <mergeCell ref="J2:J3"/>
    <mergeCell ref="E3:H3"/>
  </mergeCells>
  <hyperlinks>
    <hyperlink ref="A3" location="Legenda!A1" display="Návrat k legende modelu"/>
  </hyperlinks>
  <pageMargins left="0.70866141732283472" right="0.70866141732283472" top="0.74803149606299213" bottom="0.74803149606299213" header="0.31496062992125984" footer="0.31496062992125984"/>
  <pageSetup paperSize="9" fitToHeight="0" orientation="landscape" r:id="rId1"/>
  <headerFooter>
    <oddHeader>&amp;L&amp;"Arial,Tučné"&amp;9&amp;A&amp;R&amp;"Arial,Tučné"&amp;9&amp;F</oddHead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0"/>
  <sheetViews>
    <sheetView tabSelected="1" view="pageBreakPreview" zoomScale="85" zoomScaleNormal="100" zoomScaleSheetLayoutView="85" workbookViewId="0">
      <selection activeCell="A15" sqref="A15"/>
    </sheetView>
  </sheetViews>
  <sheetFormatPr defaultRowHeight="15" x14ac:dyDescent="0.25"/>
  <cols>
    <col min="1" max="1" width="98.42578125" customWidth="1"/>
    <col min="2" max="2" width="9.7109375" customWidth="1"/>
    <col min="3" max="3" width="12.85546875" customWidth="1"/>
  </cols>
  <sheetData>
    <row r="1" spans="1:3" x14ac:dyDescent="0.25">
      <c r="A1" s="90" t="s">
        <v>92</v>
      </c>
      <c r="B1" s="90" t="s">
        <v>164</v>
      </c>
      <c r="C1" s="90" t="s">
        <v>165</v>
      </c>
    </row>
    <row r="2" spans="1:3" x14ac:dyDescent="0.25">
      <c r="A2" s="99" t="s">
        <v>226</v>
      </c>
      <c r="B2">
        <v>1</v>
      </c>
      <c r="C2">
        <f>VLOOKUP(B2,'Register RF_VO'!$F$21:$I$23,4,FALSE)</f>
        <v>0</v>
      </c>
    </row>
    <row r="3" spans="1:3" x14ac:dyDescent="0.25">
      <c r="A3" s="99" t="s">
        <v>161</v>
      </c>
      <c r="B3">
        <v>1</v>
      </c>
      <c r="C3">
        <f>VLOOKUP(B3,'Register RF_VO'!$F$21:$I$23,4,FALSE)</f>
        <v>0</v>
      </c>
    </row>
    <row r="4" spans="1:3" ht="60" x14ac:dyDescent="0.25">
      <c r="A4" s="100" t="s">
        <v>260</v>
      </c>
      <c r="B4">
        <v>1</v>
      </c>
      <c r="C4">
        <f>VLOOKUP(B4,'Register RF_VO'!$F$21:$I$23,4,FALSE)</f>
        <v>0</v>
      </c>
    </row>
    <row r="5" spans="1:3" ht="30" x14ac:dyDescent="0.25">
      <c r="A5" s="100" t="s">
        <v>227</v>
      </c>
      <c r="B5">
        <v>2</v>
      </c>
      <c r="C5">
        <f>VLOOKUP(B5,'Register RF_VO'!$F$21:$I$23,4,FALSE)</f>
        <v>8</v>
      </c>
    </row>
    <row r="6" spans="1:3" ht="45" x14ac:dyDescent="0.25">
      <c r="A6" s="100" t="s">
        <v>228</v>
      </c>
      <c r="B6">
        <v>3</v>
      </c>
      <c r="C6">
        <f>VLOOKUP(B6,'Register RF_VO'!$F$21:$I$23,4,FALSE)</f>
        <v>20</v>
      </c>
    </row>
    <row r="7" spans="1:3" x14ac:dyDescent="0.25">
      <c r="A7" s="99" t="s">
        <v>162</v>
      </c>
      <c r="B7" s="91">
        <v>2</v>
      </c>
      <c r="C7">
        <f>VLOOKUP(B7,'Register RF_VO'!$F$21:$I$23,4,FALSE)</f>
        <v>8</v>
      </c>
    </row>
    <row r="8" spans="1:3" x14ac:dyDescent="0.25">
      <c r="A8" s="99" t="s">
        <v>163</v>
      </c>
      <c r="B8" s="91">
        <v>2</v>
      </c>
      <c r="C8">
        <f>VLOOKUP(B8,'Register RF_VO'!$F$21:$I$23,4,FALSE)</f>
        <v>8</v>
      </c>
    </row>
    <row r="9" spans="1:3" x14ac:dyDescent="0.25">
      <c r="A9" s="99" t="s">
        <v>261</v>
      </c>
      <c r="B9" s="91">
        <v>2</v>
      </c>
      <c r="C9">
        <f>VLOOKUP(B9,'Register RF_VO'!$F$21:$I$23,4,FALSE)</f>
        <v>8</v>
      </c>
    </row>
    <row r="10" spans="1:3" x14ac:dyDescent="0.25">
      <c r="A10" s="99"/>
    </row>
    <row r="19" spans="1:3" x14ac:dyDescent="0.25">
      <c r="A19" s="90" t="s">
        <v>46</v>
      </c>
      <c r="B19" s="90" t="s">
        <v>164</v>
      </c>
      <c r="C19" s="90" t="s">
        <v>165</v>
      </c>
    </row>
    <row r="20" spans="1:3" x14ac:dyDescent="0.25">
      <c r="A20" t="s">
        <v>166</v>
      </c>
      <c r="B20">
        <v>2</v>
      </c>
      <c r="C20">
        <f>VLOOKUP(B20,'Register RF_VO'!$F$24:$I$28,4,FALSE)</f>
        <v>2</v>
      </c>
    </row>
    <row r="21" spans="1:3" x14ac:dyDescent="0.25">
      <c r="A21" t="s">
        <v>167</v>
      </c>
      <c r="B21">
        <v>2</v>
      </c>
      <c r="C21">
        <f>VLOOKUP(B21,'Register RF_VO'!$F$24:$I$28,4,FALSE)</f>
        <v>2</v>
      </c>
    </row>
    <row r="22" spans="1:3" x14ac:dyDescent="0.25">
      <c r="A22" t="s">
        <v>168</v>
      </c>
      <c r="B22">
        <v>2</v>
      </c>
      <c r="C22">
        <f>VLOOKUP(B22,'Register RF_VO'!$F$24:$I$28,4,FALSE)</f>
        <v>2</v>
      </c>
    </row>
    <row r="23" spans="1:3" x14ac:dyDescent="0.25">
      <c r="A23" t="s">
        <v>169</v>
      </c>
      <c r="B23">
        <v>2</v>
      </c>
      <c r="C23">
        <f>VLOOKUP(B23,'Register RF_VO'!$F$24:$I$28,4,FALSE)</f>
        <v>2</v>
      </c>
    </row>
    <row r="24" spans="1:3" x14ac:dyDescent="0.25">
      <c r="A24" t="s">
        <v>170</v>
      </c>
      <c r="B24">
        <v>2</v>
      </c>
      <c r="C24">
        <f>VLOOKUP(B24,'Register RF_VO'!$F$24:$I$28,4,FALSE)</f>
        <v>2</v>
      </c>
    </row>
    <row r="25" spans="1:3" x14ac:dyDescent="0.25">
      <c r="A25" t="s">
        <v>171</v>
      </c>
      <c r="B25">
        <v>2</v>
      </c>
      <c r="C25">
        <f>VLOOKUP(B25,'Register RF_VO'!$F$24:$I$28,4,FALSE)</f>
        <v>2</v>
      </c>
    </row>
    <row r="26" spans="1:3" x14ac:dyDescent="0.25">
      <c r="A26" t="s">
        <v>172</v>
      </c>
      <c r="B26">
        <v>2</v>
      </c>
      <c r="C26">
        <f>VLOOKUP(B26,'Register RF_VO'!$F$24:$I$28,4,FALSE)</f>
        <v>2</v>
      </c>
    </row>
    <row r="27" spans="1:3" x14ac:dyDescent="0.25">
      <c r="A27" t="s">
        <v>173</v>
      </c>
      <c r="B27">
        <v>2</v>
      </c>
      <c r="C27">
        <f>VLOOKUP(B27,'Register RF_VO'!$F$24:$I$28,4,FALSE)</f>
        <v>2</v>
      </c>
    </row>
    <row r="28" spans="1:3" x14ac:dyDescent="0.25">
      <c r="A28" t="s">
        <v>174</v>
      </c>
      <c r="B28">
        <v>2</v>
      </c>
      <c r="C28">
        <f>VLOOKUP(B28,'Register RF_VO'!$F$24:$I$28,4,FALSE)</f>
        <v>2</v>
      </c>
    </row>
    <row r="29" spans="1:3" x14ac:dyDescent="0.25">
      <c r="A29" t="s">
        <v>175</v>
      </c>
      <c r="B29">
        <v>3</v>
      </c>
      <c r="C29">
        <f>VLOOKUP(B29,'Register RF_VO'!$F$24:$I$28,4,FALSE)</f>
        <v>20</v>
      </c>
    </row>
    <row r="30" spans="1:3" x14ac:dyDescent="0.25">
      <c r="A30" t="s">
        <v>176</v>
      </c>
      <c r="B30">
        <v>1</v>
      </c>
      <c r="C30">
        <f>VLOOKUP(B30,'Register RF_VO'!$F$24:$I$28,4,FALSE)</f>
        <v>0</v>
      </c>
    </row>
    <row r="35" spans="1:3" x14ac:dyDescent="0.25">
      <c r="A35" s="90" t="s">
        <v>48</v>
      </c>
      <c r="B35" s="90" t="s">
        <v>164</v>
      </c>
      <c r="C35" s="90" t="s">
        <v>165</v>
      </c>
    </row>
    <row r="36" spans="1:3" x14ac:dyDescent="0.25">
      <c r="A36" t="s">
        <v>179</v>
      </c>
      <c r="B36">
        <v>1</v>
      </c>
      <c r="C36">
        <f>VLOOKUP(B36,'Register RF_VO'!$F$29:$I$31,4,FALSE)</f>
        <v>0</v>
      </c>
    </row>
    <row r="37" spans="1:3" x14ac:dyDescent="0.25">
      <c r="A37" t="s">
        <v>180</v>
      </c>
      <c r="B37">
        <v>1</v>
      </c>
      <c r="C37">
        <f>VLOOKUP(B37,'Register RF_VO'!$F$29:$I$31,4,FALSE)</f>
        <v>0</v>
      </c>
    </row>
    <row r="38" spans="1:3" x14ac:dyDescent="0.25">
      <c r="A38" s="99" t="s">
        <v>181</v>
      </c>
      <c r="B38">
        <v>1</v>
      </c>
      <c r="C38">
        <f>VLOOKUP(B38,'Register RF_VO'!$F$29:$I$31,4,FALSE)</f>
        <v>0</v>
      </c>
    </row>
    <row r="39" spans="1:3" x14ac:dyDescent="0.25">
      <c r="A39" s="99" t="s">
        <v>183</v>
      </c>
      <c r="B39">
        <v>1</v>
      </c>
      <c r="C39">
        <f>VLOOKUP(B39,'Register RF_VO'!$F$29:$I$31,4,FALSE)</f>
        <v>0</v>
      </c>
    </row>
    <row r="40" spans="1:3" x14ac:dyDescent="0.25">
      <c r="A40" s="99" t="s">
        <v>225</v>
      </c>
      <c r="B40">
        <v>1</v>
      </c>
      <c r="C40">
        <f>VLOOKUP(B40,'Register RF_VO'!$F$29:$I$31,4,FALSE)</f>
        <v>0</v>
      </c>
    </row>
    <row r="41" spans="1:3" x14ac:dyDescent="0.25">
      <c r="A41" s="99" t="s">
        <v>186</v>
      </c>
      <c r="B41">
        <v>2</v>
      </c>
      <c r="C41">
        <f>VLOOKUP(B41,'Register RF_VO'!$F$29:$I$31,4,FALSE)</f>
        <v>3</v>
      </c>
    </row>
    <row r="42" spans="1:3" x14ac:dyDescent="0.25">
      <c r="A42" s="99" t="s">
        <v>187</v>
      </c>
      <c r="B42">
        <v>2</v>
      </c>
      <c r="C42">
        <f>VLOOKUP(B42,'Register RF_VO'!$F$29:$I$31,4,FALSE)</f>
        <v>3</v>
      </c>
    </row>
    <row r="43" spans="1:3" x14ac:dyDescent="0.25">
      <c r="A43" s="99" t="s">
        <v>188</v>
      </c>
      <c r="B43">
        <v>2</v>
      </c>
      <c r="C43">
        <f>VLOOKUP(B43,'Register RF_VO'!$F$29:$I$31,4,FALSE)</f>
        <v>3</v>
      </c>
    </row>
    <row r="44" spans="1:3" x14ac:dyDescent="0.25">
      <c r="A44" s="99" t="s">
        <v>189</v>
      </c>
      <c r="B44">
        <v>2</v>
      </c>
      <c r="C44">
        <f>VLOOKUP(B44,'Register RF_VO'!$F$29:$I$31,4,FALSE)</f>
        <v>3</v>
      </c>
    </row>
    <row r="45" spans="1:3" x14ac:dyDescent="0.25">
      <c r="A45" s="99" t="s">
        <v>184</v>
      </c>
      <c r="B45">
        <v>2</v>
      </c>
      <c r="C45">
        <f>VLOOKUP(B45,'Register RF_VO'!$F$29:$I$31,4,FALSE)</f>
        <v>3</v>
      </c>
    </row>
    <row r="46" spans="1:3" x14ac:dyDescent="0.25">
      <c r="A46" s="99" t="s">
        <v>190</v>
      </c>
      <c r="B46">
        <v>3</v>
      </c>
      <c r="C46">
        <f>VLOOKUP(B46,'Register RF_VO'!$F$29:$I$31,4,FALSE)</f>
        <v>18</v>
      </c>
    </row>
    <row r="47" spans="1:3" x14ac:dyDescent="0.25">
      <c r="A47" s="99" t="s">
        <v>191</v>
      </c>
      <c r="B47">
        <v>3</v>
      </c>
      <c r="C47">
        <f>VLOOKUP(B47,'Register RF_VO'!$F$29:$I$31,4,FALSE)</f>
        <v>18</v>
      </c>
    </row>
    <row r="48" spans="1:3" x14ac:dyDescent="0.25">
      <c r="A48" s="99" t="s">
        <v>182</v>
      </c>
      <c r="B48">
        <v>1</v>
      </c>
      <c r="C48">
        <f>VLOOKUP(B48,'Register RF_VO'!$F$29:$I$31,4,FALSE)</f>
        <v>0</v>
      </c>
    </row>
    <row r="49" spans="1:3" x14ac:dyDescent="0.25">
      <c r="A49" s="99" t="s">
        <v>185</v>
      </c>
      <c r="B49">
        <v>2</v>
      </c>
      <c r="C49">
        <f>VLOOKUP(B49,'Register RF_VO'!$F$29:$I$31,4,FALSE)</f>
        <v>3</v>
      </c>
    </row>
    <row r="50" spans="1:3" x14ac:dyDescent="0.25">
      <c r="A50" s="99"/>
    </row>
    <row r="51" spans="1:3" x14ac:dyDescent="0.25">
      <c r="A51" s="99"/>
    </row>
    <row r="52" spans="1:3" x14ac:dyDescent="0.25">
      <c r="A52" s="99"/>
    </row>
    <row r="53" spans="1:3" x14ac:dyDescent="0.25">
      <c r="A53" s="99"/>
    </row>
    <row r="54" spans="1:3" x14ac:dyDescent="0.25">
      <c r="A54" s="101" t="s">
        <v>216</v>
      </c>
      <c r="B54" s="90" t="s">
        <v>164</v>
      </c>
      <c r="C54" s="90" t="s">
        <v>165</v>
      </c>
    </row>
    <row r="55" spans="1:3" x14ac:dyDescent="0.25">
      <c r="A55" s="99" t="s">
        <v>193</v>
      </c>
      <c r="B55">
        <v>3</v>
      </c>
      <c r="C55">
        <f>VLOOKUP(B55,'Register RF_D'!$F$15:$I$16,4,FALSE)</f>
        <v>1</v>
      </c>
    </row>
    <row r="56" spans="1:3" x14ac:dyDescent="0.25">
      <c r="A56" s="99" t="s">
        <v>194</v>
      </c>
      <c r="B56">
        <v>3</v>
      </c>
      <c r="C56">
        <f>VLOOKUP(B56,'Register RF_D'!$F$15:$I$16,4,FALSE)</f>
        <v>1</v>
      </c>
    </row>
    <row r="57" spans="1:3" x14ac:dyDescent="0.25">
      <c r="A57" s="99" t="s">
        <v>195</v>
      </c>
      <c r="B57">
        <v>3</v>
      </c>
      <c r="C57">
        <f>VLOOKUP(B57,'Register RF_D'!$F$15:$I$16,4,FALSE)</f>
        <v>1</v>
      </c>
    </row>
    <row r="58" spans="1:3" x14ac:dyDescent="0.25">
      <c r="A58" s="99" t="s">
        <v>196</v>
      </c>
      <c r="B58">
        <v>3</v>
      </c>
      <c r="C58">
        <f>VLOOKUP(B58,'Register RF_D'!$F$15:$I$16,4,FALSE)</f>
        <v>1</v>
      </c>
    </row>
    <row r="59" spans="1:3" x14ac:dyDescent="0.25">
      <c r="A59" s="99" t="s">
        <v>197</v>
      </c>
      <c r="B59">
        <v>3</v>
      </c>
      <c r="C59">
        <f>VLOOKUP(B59,'Register RF_D'!$F$15:$I$16,4,FALSE)</f>
        <v>1</v>
      </c>
    </row>
    <row r="60" spans="1:3" x14ac:dyDescent="0.25">
      <c r="A60" s="99" t="s">
        <v>198</v>
      </c>
      <c r="B60">
        <v>3</v>
      </c>
      <c r="C60">
        <f>VLOOKUP(B60,'Register RF_D'!$F$15:$I$16,4,FALSE)</f>
        <v>1</v>
      </c>
    </row>
    <row r="61" spans="1:3" x14ac:dyDescent="0.25">
      <c r="A61" s="99" t="s">
        <v>199</v>
      </c>
      <c r="B61">
        <v>3</v>
      </c>
      <c r="C61">
        <f>VLOOKUP(B61,'Register RF_D'!$F$15:$I$16,4,FALSE)</f>
        <v>1</v>
      </c>
    </row>
    <row r="62" spans="1:3" x14ac:dyDescent="0.25">
      <c r="A62" s="99" t="s">
        <v>200</v>
      </c>
      <c r="B62">
        <v>3</v>
      </c>
      <c r="C62">
        <f>VLOOKUP(B62,'Register RF_D'!$F$15:$I$16,4,FALSE)</f>
        <v>1</v>
      </c>
    </row>
    <row r="63" spans="1:3" x14ac:dyDescent="0.25">
      <c r="A63" s="99" t="s">
        <v>224</v>
      </c>
      <c r="B63">
        <v>3</v>
      </c>
      <c r="C63">
        <f>VLOOKUP(B63,'Register RF_D'!$F$15:$I$16,4,FALSE)</f>
        <v>1</v>
      </c>
    </row>
    <row r="64" spans="1:3" x14ac:dyDescent="0.25">
      <c r="A64" s="99" t="s">
        <v>201</v>
      </c>
      <c r="B64">
        <v>3</v>
      </c>
      <c r="C64">
        <f>VLOOKUP(B64,'Register RF_D'!$F$15:$I$16,4,FALSE)</f>
        <v>1</v>
      </c>
    </row>
    <row r="65" spans="1:3" x14ac:dyDescent="0.25">
      <c r="A65" s="99" t="s">
        <v>203</v>
      </c>
      <c r="B65">
        <v>1</v>
      </c>
      <c r="C65">
        <f>VLOOKUP(B65,'Register RF_D'!$F$15:$I$16,4,FALSE)</f>
        <v>0</v>
      </c>
    </row>
    <row r="66" spans="1:3" x14ac:dyDescent="0.25">
      <c r="A66" t="s">
        <v>204</v>
      </c>
      <c r="B66">
        <v>1</v>
      </c>
      <c r="C66">
        <f>VLOOKUP(B66,'Register RF_D'!$F$15:$I$16,4,FALSE)</f>
        <v>0</v>
      </c>
    </row>
    <row r="67" spans="1:3" x14ac:dyDescent="0.25">
      <c r="A67" t="s">
        <v>205</v>
      </c>
      <c r="B67">
        <v>1</v>
      </c>
      <c r="C67">
        <f>VLOOKUP(B67,'Register RF_D'!$F$15:$I$16,4,FALSE)</f>
        <v>0</v>
      </c>
    </row>
    <row r="68" spans="1:3" x14ac:dyDescent="0.25">
      <c r="A68" t="s">
        <v>206</v>
      </c>
      <c r="B68">
        <v>1</v>
      </c>
      <c r="C68">
        <f>VLOOKUP(B68,'Register RF_D'!$F$15:$I$16,4,FALSE)</f>
        <v>0</v>
      </c>
    </row>
    <row r="69" spans="1:3" x14ac:dyDescent="0.25">
      <c r="A69" t="s">
        <v>207</v>
      </c>
      <c r="B69">
        <v>1</v>
      </c>
      <c r="C69">
        <f>VLOOKUP(B69,'Register RF_D'!$F$15:$I$16,4,FALSE)</f>
        <v>0</v>
      </c>
    </row>
    <row r="70" spans="1:3" x14ac:dyDescent="0.25">
      <c r="A70" t="s">
        <v>202</v>
      </c>
      <c r="B70">
        <v>3</v>
      </c>
      <c r="C70">
        <f>VLOOKUP(B70,'Register RF_D'!$F$15:$I$16,4,FALSE)</f>
        <v>1</v>
      </c>
    </row>
  </sheetData>
  <sheetProtection algorithmName="SHA-512" hashValue="BXqrS0/aHG3t3EYMgIazdAjJJdgfQRTMC6Hv1QdzKLD7TMYYH8V/uS/hNKgKpWZnOfaYnrzV6QblI9IkTuuqDQ==" saltValue="xztuSs0mPX4eLqXi1ZieoA==" spinCount="100000" sheet="1" objects="1" scenarios="1" formatColumns="0" formatRows="0"/>
  <pageMargins left="0.7" right="0.7" top="0.75" bottom="0.75" header="0.3" footer="0.3"/>
  <pageSetup paperSize="9" scale="72" fitToHeight="0" orientation="portrait" r:id="rId1"/>
  <headerFooter>
    <oddHeader>&amp;L&amp;A&amp;R&amp;F</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0" tint="-0.499984740745262"/>
    <pageSetUpPr fitToPage="1"/>
  </sheetPr>
  <dimension ref="A1:K60"/>
  <sheetViews>
    <sheetView showGridLines="0" view="pageBreakPreview" topLeftCell="B31" zoomScale="85" zoomScaleNormal="55" zoomScaleSheetLayoutView="85" zoomScalePageLayoutView="70" workbookViewId="0">
      <selection activeCell="D12" sqref="D12:D13"/>
    </sheetView>
  </sheetViews>
  <sheetFormatPr defaultColWidth="8.7109375" defaultRowHeight="12" x14ac:dyDescent="0.2"/>
  <cols>
    <col min="1" max="1" width="12.28515625" style="2" customWidth="1"/>
    <col min="2" max="2" width="27.28515625" style="2" customWidth="1"/>
    <col min="3" max="3" width="95" style="2" customWidth="1"/>
    <col min="4" max="4" width="38.28515625" style="2" customWidth="1"/>
    <col min="5" max="5" width="16.28515625" style="2" customWidth="1"/>
    <col min="6" max="6" width="9.28515625" style="2" customWidth="1"/>
    <col min="7" max="7" width="64.85546875" style="2" customWidth="1"/>
    <col min="8" max="8" width="19.7109375" style="2" customWidth="1"/>
    <col min="9" max="9" width="11.42578125" style="8" bestFit="1" customWidth="1"/>
    <col min="10" max="16384" width="8.7109375" style="2"/>
  </cols>
  <sheetData>
    <row r="1" spans="1:11" ht="15.75" x14ac:dyDescent="0.25">
      <c r="A1" s="1" t="s">
        <v>0</v>
      </c>
      <c r="C1" s="5"/>
      <c r="E1" s="6"/>
      <c r="F1" s="7"/>
      <c r="G1" s="5"/>
      <c r="H1" s="6"/>
    </row>
    <row r="2" spans="1:11" ht="15.75" x14ac:dyDescent="0.25">
      <c r="A2" s="1"/>
      <c r="C2" s="5"/>
      <c r="E2" s="6"/>
      <c r="F2" s="7"/>
      <c r="G2" s="5"/>
      <c r="H2" s="6"/>
    </row>
    <row r="3" spans="1:11" x14ac:dyDescent="0.2">
      <c r="A3" s="33" t="s">
        <v>31</v>
      </c>
      <c r="C3" s="5"/>
      <c r="E3" s="6"/>
      <c r="F3" s="7"/>
      <c r="G3" s="5"/>
      <c r="H3" s="6"/>
    </row>
    <row r="4" spans="1:11" ht="36" x14ac:dyDescent="0.2">
      <c r="A4" s="34" t="s">
        <v>58</v>
      </c>
      <c r="B4" s="50" t="s">
        <v>11</v>
      </c>
      <c r="C4" s="50" t="s">
        <v>6</v>
      </c>
      <c r="D4" s="50" t="s">
        <v>8</v>
      </c>
      <c r="E4" s="48" t="s">
        <v>9</v>
      </c>
      <c r="F4" s="48" t="s">
        <v>12</v>
      </c>
      <c r="G4" s="48" t="s">
        <v>10</v>
      </c>
      <c r="H4" s="9" t="s">
        <v>7</v>
      </c>
      <c r="I4" s="25" t="s">
        <v>28</v>
      </c>
    </row>
    <row r="5" spans="1:11" ht="6" customHeight="1" x14ac:dyDescent="0.2">
      <c r="A5" s="29"/>
      <c r="B5" s="30"/>
      <c r="C5" s="30"/>
      <c r="D5" s="30"/>
      <c r="E5" s="31"/>
      <c r="F5" s="31"/>
      <c r="G5" s="31"/>
      <c r="H5" s="31"/>
      <c r="I5" s="32"/>
    </row>
    <row r="6" spans="1:11" ht="14.1" customHeight="1" x14ac:dyDescent="0.2">
      <c r="A6" s="120" t="s">
        <v>127</v>
      </c>
      <c r="B6" s="120"/>
      <c r="C6" s="120"/>
      <c r="D6" s="120"/>
      <c r="E6" s="10"/>
      <c r="F6" s="10"/>
      <c r="G6" s="10"/>
      <c r="H6" s="10"/>
      <c r="I6" s="23"/>
    </row>
    <row r="7" spans="1:11" ht="32.25" customHeight="1" x14ac:dyDescent="0.2">
      <c r="A7" s="123" t="s">
        <v>35</v>
      </c>
      <c r="B7" s="126" t="s">
        <v>44</v>
      </c>
      <c r="C7" s="118" t="s">
        <v>219</v>
      </c>
      <c r="D7" s="118" t="s">
        <v>131</v>
      </c>
      <c r="E7" s="130" t="s">
        <v>34</v>
      </c>
      <c r="F7" s="51">
        <v>1</v>
      </c>
      <c r="G7" s="11" t="s">
        <v>222</v>
      </c>
      <c r="H7" s="9" t="s">
        <v>34</v>
      </c>
      <c r="I7" s="24">
        <v>0</v>
      </c>
      <c r="K7" s="70"/>
    </row>
    <row r="8" spans="1:11" ht="37.5" customHeight="1" x14ac:dyDescent="0.2">
      <c r="A8" s="124"/>
      <c r="B8" s="127"/>
      <c r="C8" s="127"/>
      <c r="D8" s="127"/>
      <c r="E8" s="131"/>
      <c r="F8" s="51">
        <v>2</v>
      </c>
      <c r="G8" s="11" t="s">
        <v>45</v>
      </c>
      <c r="H8" s="9" t="s">
        <v>34</v>
      </c>
      <c r="I8" s="24">
        <v>0.5</v>
      </c>
    </row>
    <row r="9" spans="1:11" ht="39" customHeight="1" x14ac:dyDescent="0.2">
      <c r="A9" s="125"/>
      <c r="B9" s="128"/>
      <c r="C9" s="128"/>
      <c r="D9" s="128"/>
      <c r="E9" s="132"/>
      <c r="F9" s="51">
        <v>3</v>
      </c>
      <c r="G9" s="11" t="s">
        <v>255</v>
      </c>
      <c r="H9" s="9" t="s">
        <v>34</v>
      </c>
      <c r="I9" s="24">
        <v>1</v>
      </c>
    </row>
    <row r="10" spans="1:11" ht="32.25" customHeight="1" x14ac:dyDescent="0.2">
      <c r="A10" s="134" t="s">
        <v>37</v>
      </c>
      <c r="B10" s="122" t="s">
        <v>43</v>
      </c>
      <c r="C10" s="121" t="s">
        <v>251</v>
      </c>
      <c r="D10" s="121" t="s">
        <v>252</v>
      </c>
      <c r="E10" s="129" t="s">
        <v>34</v>
      </c>
      <c r="F10" s="51">
        <v>1</v>
      </c>
      <c r="G10" s="11" t="s">
        <v>89</v>
      </c>
      <c r="H10" s="9" t="s">
        <v>34</v>
      </c>
      <c r="I10" s="24">
        <v>0</v>
      </c>
    </row>
    <row r="11" spans="1:11" ht="32.25" customHeight="1" x14ac:dyDescent="0.2">
      <c r="A11" s="134"/>
      <c r="B11" s="122"/>
      <c r="C11" s="122"/>
      <c r="D11" s="122"/>
      <c r="E11" s="129"/>
      <c r="F11" s="51">
        <v>3</v>
      </c>
      <c r="G11" s="11" t="s">
        <v>90</v>
      </c>
      <c r="H11" s="9" t="s">
        <v>34</v>
      </c>
      <c r="I11" s="24">
        <v>1</v>
      </c>
    </row>
    <row r="12" spans="1:11" ht="41.45" customHeight="1" x14ac:dyDescent="0.2">
      <c r="A12" s="123" t="s">
        <v>39</v>
      </c>
      <c r="B12" s="126" t="s">
        <v>40</v>
      </c>
      <c r="C12" s="118" t="s">
        <v>159</v>
      </c>
      <c r="D12" s="118" t="s">
        <v>143</v>
      </c>
      <c r="E12" s="130" t="s">
        <v>34</v>
      </c>
      <c r="F12" s="51">
        <v>1</v>
      </c>
      <c r="G12" s="11" t="s">
        <v>89</v>
      </c>
      <c r="H12" s="9" t="s">
        <v>34</v>
      </c>
      <c r="I12" s="24">
        <v>0</v>
      </c>
    </row>
    <row r="13" spans="1:11" ht="35.450000000000003" customHeight="1" x14ac:dyDescent="0.2">
      <c r="A13" s="125"/>
      <c r="B13" s="128"/>
      <c r="C13" s="128"/>
      <c r="D13" s="128"/>
      <c r="E13" s="132"/>
      <c r="F13" s="51">
        <v>3</v>
      </c>
      <c r="G13" s="11" t="s">
        <v>90</v>
      </c>
      <c r="H13" s="9" t="s">
        <v>34</v>
      </c>
      <c r="I13" s="24">
        <v>1</v>
      </c>
    </row>
    <row r="14" spans="1:11" ht="32.25" customHeight="1" x14ac:dyDescent="0.2">
      <c r="A14" s="123" t="s">
        <v>41</v>
      </c>
      <c r="B14" s="126" t="s">
        <v>36</v>
      </c>
      <c r="C14" s="121" t="s">
        <v>105</v>
      </c>
      <c r="D14" s="121" t="s">
        <v>223</v>
      </c>
      <c r="E14" s="129" t="s">
        <v>34</v>
      </c>
      <c r="F14" s="51">
        <v>1</v>
      </c>
      <c r="G14" s="11" t="s">
        <v>89</v>
      </c>
      <c r="H14" s="9" t="s">
        <v>34</v>
      </c>
      <c r="I14" s="24">
        <v>0</v>
      </c>
    </row>
    <row r="15" spans="1:11" ht="32.25" customHeight="1" x14ac:dyDescent="0.2">
      <c r="A15" s="125"/>
      <c r="B15" s="128"/>
      <c r="C15" s="122"/>
      <c r="D15" s="122"/>
      <c r="E15" s="129"/>
      <c r="F15" s="51">
        <v>3</v>
      </c>
      <c r="G15" s="11" t="s">
        <v>90</v>
      </c>
      <c r="H15" s="9" t="s">
        <v>34</v>
      </c>
      <c r="I15" s="24">
        <v>1</v>
      </c>
    </row>
    <row r="16" spans="1:11" ht="32.25" customHeight="1" x14ac:dyDescent="0.2">
      <c r="A16" s="123" t="s">
        <v>42</v>
      </c>
      <c r="B16" s="126" t="s">
        <v>38</v>
      </c>
      <c r="C16" s="121" t="s">
        <v>253</v>
      </c>
      <c r="D16" s="118" t="s">
        <v>135</v>
      </c>
      <c r="E16" s="129" t="s">
        <v>34</v>
      </c>
      <c r="F16" s="51">
        <v>1</v>
      </c>
      <c r="G16" s="11" t="s">
        <v>89</v>
      </c>
      <c r="H16" s="9" t="s">
        <v>34</v>
      </c>
      <c r="I16" s="24">
        <v>0</v>
      </c>
    </row>
    <row r="17" spans="1:9" ht="32.25" customHeight="1" x14ac:dyDescent="0.2">
      <c r="A17" s="125"/>
      <c r="B17" s="128"/>
      <c r="C17" s="122"/>
      <c r="D17" s="144"/>
      <c r="E17" s="129"/>
      <c r="F17" s="51">
        <v>3</v>
      </c>
      <c r="G17" s="11" t="s">
        <v>90</v>
      </c>
      <c r="H17" s="9" t="s">
        <v>34</v>
      </c>
      <c r="I17" s="24">
        <v>1</v>
      </c>
    </row>
    <row r="18" spans="1:9" ht="37.5" customHeight="1" x14ac:dyDescent="0.2">
      <c r="A18" s="123" t="s">
        <v>213</v>
      </c>
      <c r="B18" s="126" t="s">
        <v>215</v>
      </c>
      <c r="C18" s="121" t="s">
        <v>254</v>
      </c>
      <c r="D18" s="118" t="s">
        <v>214</v>
      </c>
      <c r="E18" s="129" t="s">
        <v>34</v>
      </c>
      <c r="F18" s="51">
        <v>1</v>
      </c>
      <c r="G18" s="11" t="s">
        <v>89</v>
      </c>
      <c r="H18" s="9" t="s">
        <v>34</v>
      </c>
      <c r="I18" s="24">
        <v>0</v>
      </c>
    </row>
    <row r="19" spans="1:9" ht="41.1" customHeight="1" x14ac:dyDescent="0.2">
      <c r="A19" s="125"/>
      <c r="B19" s="128"/>
      <c r="C19" s="122"/>
      <c r="D19" s="144"/>
      <c r="E19" s="129"/>
      <c r="F19" s="51">
        <v>3</v>
      </c>
      <c r="G19" s="11" t="s">
        <v>90</v>
      </c>
      <c r="H19" s="9" t="s">
        <v>34</v>
      </c>
      <c r="I19" s="24">
        <v>1</v>
      </c>
    </row>
    <row r="20" spans="1:9" ht="13.5" customHeight="1" x14ac:dyDescent="0.2">
      <c r="A20" s="120" t="s">
        <v>128</v>
      </c>
      <c r="B20" s="120"/>
      <c r="C20" s="120"/>
      <c r="D20" s="139"/>
      <c r="E20" s="12"/>
      <c r="F20" s="13"/>
      <c r="G20" s="13"/>
      <c r="H20" s="13"/>
      <c r="I20" s="23"/>
    </row>
    <row r="21" spans="1:9" ht="49.15" customHeight="1" thickBot="1" x14ac:dyDescent="0.25">
      <c r="A21" s="123" t="s">
        <v>92</v>
      </c>
      <c r="B21" s="126" t="s">
        <v>47</v>
      </c>
      <c r="C21" s="118" t="s">
        <v>229</v>
      </c>
      <c r="D21" s="118" t="s">
        <v>131</v>
      </c>
      <c r="E21" s="129" t="s">
        <v>34</v>
      </c>
      <c r="F21" s="51">
        <v>1</v>
      </c>
      <c r="G21" s="36" t="s">
        <v>209</v>
      </c>
      <c r="H21" s="9" t="s">
        <v>34</v>
      </c>
      <c r="I21" s="24">
        <v>0</v>
      </c>
    </row>
    <row r="22" spans="1:9" ht="27" customHeight="1" thickBot="1" x14ac:dyDescent="0.25">
      <c r="A22" s="135"/>
      <c r="B22" s="137"/>
      <c r="C22" s="142"/>
      <c r="D22" s="137"/>
      <c r="E22" s="129"/>
      <c r="F22" s="51">
        <v>2</v>
      </c>
      <c r="G22" s="36" t="s">
        <v>210</v>
      </c>
      <c r="H22" s="9" t="s">
        <v>34</v>
      </c>
      <c r="I22" s="24">
        <v>8</v>
      </c>
    </row>
    <row r="23" spans="1:9" ht="28.15" customHeight="1" thickBot="1" x14ac:dyDescent="0.25">
      <c r="A23" s="136"/>
      <c r="B23" s="138"/>
      <c r="C23" s="143"/>
      <c r="D23" s="138"/>
      <c r="E23" s="129"/>
      <c r="F23" s="51">
        <v>3</v>
      </c>
      <c r="G23" s="36" t="s">
        <v>211</v>
      </c>
      <c r="H23" s="9" t="s">
        <v>34</v>
      </c>
      <c r="I23" s="24">
        <v>20</v>
      </c>
    </row>
    <row r="24" spans="1:9" ht="33" customHeight="1" thickBot="1" x14ac:dyDescent="0.25">
      <c r="A24" s="123" t="s">
        <v>46</v>
      </c>
      <c r="B24" s="126" t="s">
        <v>93</v>
      </c>
      <c r="C24" s="118" t="s">
        <v>177</v>
      </c>
      <c r="D24" s="118" t="s">
        <v>131</v>
      </c>
      <c r="E24" s="129" t="s">
        <v>34</v>
      </c>
      <c r="F24" s="51">
        <v>1</v>
      </c>
      <c r="G24" s="36" t="s">
        <v>178</v>
      </c>
      <c r="H24" s="9" t="s">
        <v>34</v>
      </c>
      <c r="I24" s="24">
        <v>0</v>
      </c>
    </row>
    <row r="25" spans="1:9" ht="63.6" customHeight="1" thickBot="1" x14ac:dyDescent="0.25">
      <c r="A25" s="135"/>
      <c r="B25" s="137"/>
      <c r="C25" s="142"/>
      <c r="D25" s="137"/>
      <c r="E25" s="129"/>
      <c r="F25" s="51">
        <v>2</v>
      </c>
      <c r="G25" s="36" t="s">
        <v>99</v>
      </c>
      <c r="H25" s="9" t="s">
        <v>34</v>
      </c>
      <c r="I25" s="24">
        <v>2</v>
      </c>
    </row>
    <row r="26" spans="1:9" ht="59.45" customHeight="1" thickBot="1" x14ac:dyDescent="0.25">
      <c r="A26" s="135"/>
      <c r="B26" s="137"/>
      <c r="C26" s="142"/>
      <c r="D26" s="137"/>
      <c r="E26" s="129"/>
      <c r="F26" s="51">
        <v>2</v>
      </c>
      <c r="G26" s="36" t="s">
        <v>141</v>
      </c>
      <c r="H26" s="9" t="s">
        <v>34</v>
      </c>
      <c r="I26" s="24">
        <v>2</v>
      </c>
    </row>
    <row r="27" spans="1:9" ht="66" customHeight="1" thickBot="1" x14ac:dyDescent="0.25">
      <c r="A27" s="135"/>
      <c r="B27" s="137"/>
      <c r="C27" s="142"/>
      <c r="D27" s="137"/>
      <c r="E27" s="129"/>
      <c r="F27" s="51">
        <v>2</v>
      </c>
      <c r="G27" s="36" t="s">
        <v>140</v>
      </c>
      <c r="H27" s="9" t="s">
        <v>34</v>
      </c>
      <c r="I27" s="24">
        <v>2</v>
      </c>
    </row>
    <row r="28" spans="1:9" ht="81.95" customHeight="1" thickBot="1" x14ac:dyDescent="0.25">
      <c r="A28" s="136"/>
      <c r="B28" s="138"/>
      <c r="C28" s="143"/>
      <c r="D28" s="138"/>
      <c r="E28" s="129"/>
      <c r="F28" s="51">
        <v>3</v>
      </c>
      <c r="G28" s="36" t="s">
        <v>119</v>
      </c>
      <c r="H28" s="9" t="s">
        <v>34</v>
      </c>
      <c r="I28" s="24">
        <v>20</v>
      </c>
    </row>
    <row r="29" spans="1:9" ht="60.6" customHeight="1" thickBot="1" x14ac:dyDescent="0.25">
      <c r="A29" s="123" t="s">
        <v>48</v>
      </c>
      <c r="B29" s="126" t="s">
        <v>49</v>
      </c>
      <c r="C29" s="118" t="s">
        <v>139</v>
      </c>
      <c r="D29" s="118" t="s">
        <v>131</v>
      </c>
      <c r="E29" s="130" t="s">
        <v>34</v>
      </c>
      <c r="F29" s="51">
        <v>1</v>
      </c>
      <c r="G29" s="98" t="s">
        <v>256</v>
      </c>
      <c r="H29" s="9" t="s">
        <v>34</v>
      </c>
      <c r="I29" s="24">
        <v>0</v>
      </c>
    </row>
    <row r="30" spans="1:9" ht="43.15" customHeight="1" thickBot="1" x14ac:dyDescent="0.25">
      <c r="A30" s="135"/>
      <c r="B30" s="137"/>
      <c r="C30" s="142"/>
      <c r="D30" s="137"/>
      <c r="E30" s="145"/>
      <c r="F30" s="51">
        <v>2</v>
      </c>
      <c r="G30" s="36" t="s">
        <v>138</v>
      </c>
      <c r="H30" s="9" t="s">
        <v>34</v>
      </c>
      <c r="I30" s="24">
        <v>3</v>
      </c>
    </row>
    <row r="31" spans="1:9" ht="35.450000000000003" customHeight="1" thickBot="1" x14ac:dyDescent="0.25">
      <c r="A31" s="136"/>
      <c r="B31" s="138"/>
      <c r="C31" s="143"/>
      <c r="D31" s="138"/>
      <c r="E31" s="132"/>
      <c r="F31" s="51">
        <v>3</v>
      </c>
      <c r="G31" s="36" t="s">
        <v>137</v>
      </c>
      <c r="H31" s="9" t="s">
        <v>34</v>
      </c>
      <c r="I31" s="24">
        <v>18</v>
      </c>
    </row>
    <row r="32" spans="1:9" ht="14.25" customHeight="1" x14ac:dyDescent="0.2">
      <c r="A32" s="120" t="s">
        <v>129</v>
      </c>
      <c r="B32" s="120"/>
      <c r="C32" s="120"/>
      <c r="D32" s="139"/>
      <c r="E32" s="12"/>
      <c r="F32" s="13"/>
      <c r="G32" s="13"/>
      <c r="H32" s="13"/>
      <c r="I32" s="23"/>
    </row>
    <row r="33" spans="1:9" ht="68.45" customHeight="1" x14ac:dyDescent="0.2">
      <c r="A33" s="134" t="s">
        <v>94</v>
      </c>
      <c r="B33" s="122" t="s">
        <v>56</v>
      </c>
      <c r="C33" s="140" t="s">
        <v>148</v>
      </c>
      <c r="D33" s="121" t="s">
        <v>131</v>
      </c>
      <c r="E33" s="129" t="s">
        <v>34</v>
      </c>
      <c r="F33" s="51">
        <v>1</v>
      </c>
      <c r="G33" s="11" t="s">
        <v>95</v>
      </c>
      <c r="H33" s="9" t="s">
        <v>34</v>
      </c>
      <c r="I33" s="24">
        <v>0</v>
      </c>
    </row>
    <row r="34" spans="1:9" ht="80.099999999999994" customHeight="1" x14ac:dyDescent="0.2">
      <c r="A34" s="134"/>
      <c r="B34" s="122"/>
      <c r="C34" s="141"/>
      <c r="D34" s="122"/>
      <c r="E34" s="129"/>
      <c r="F34" s="51">
        <v>3</v>
      </c>
      <c r="G34" s="11" t="s">
        <v>56</v>
      </c>
      <c r="H34" s="9" t="s">
        <v>34</v>
      </c>
      <c r="I34" s="24">
        <v>1</v>
      </c>
    </row>
    <row r="35" spans="1:9" ht="68.45" customHeight="1" x14ac:dyDescent="0.2">
      <c r="A35" s="134" t="s">
        <v>125</v>
      </c>
      <c r="B35" s="122" t="s">
        <v>57</v>
      </c>
      <c r="C35" s="140" t="s">
        <v>149</v>
      </c>
      <c r="D35" s="121" t="s">
        <v>131</v>
      </c>
      <c r="E35" s="129" t="s">
        <v>34</v>
      </c>
      <c r="F35" s="51">
        <v>1</v>
      </c>
      <c r="G35" s="11" t="s">
        <v>96</v>
      </c>
      <c r="H35" s="9" t="s">
        <v>34</v>
      </c>
      <c r="I35" s="24">
        <v>0</v>
      </c>
    </row>
    <row r="36" spans="1:9" ht="86.45" customHeight="1" x14ac:dyDescent="0.2">
      <c r="A36" s="134"/>
      <c r="B36" s="122"/>
      <c r="C36" s="141"/>
      <c r="D36" s="122"/>
      <c r="E36" s="129"/>
      <c r="F36" s="51">
        <v>3</v>
      </c>
      <c r="G36" s="11" t="s">
        <v>57</v>
      </c>
      <c r="H36" s="9" t="s">
        <v>34</v>
      </c>
      <c r="I36" s="24">
        <v>1</v>
      </c>
    </row>
    <row r="38" spans="1:9" x14ac:dyDescent="0.2">
      <c r="A38" s="14" t="s">
        <v>1</v>
      </c>
      <c r="B38" s="15" t="s">
        <v>2</v>
      </c>
    </row>
    <row r="39" spans="1:9" x14ac:dyDescent="0.2">
      <c r="A39" s="7"/>
      <c r="B39" s="15" t="s">
        <v>3</v>
      </c>
      <c r="C39" s="7"/>
    </row>
    <row r="40" spans="1:9" x14ac:dyDescent="0.2">
      <c r="A40" s="7"/>
      <c r="B40" s="15" t="s">
        <v>4</v>
      </c>
      <c r="C40" s="7"/>
    </row>
    <row r="41" spans="1:9" x14ac:dyDescent="0.2">
      <c r="A41" s="7"/>
      <c r="B41" s="133" t="s">
        <v>5</v>
      </c>
      <c r="C41" s="133"/>
    </row>
    <row r="42" spans="1:9" x14ac:dyDescent="0.2">
      <c r="B42" s="15" t="s">
        <v>97</v>
      </c>
    </row>
    <row r="43" spans="1:9" x14ac:dyDescent="0.2">
      <c r="B43" s="15" t="s">
        <v>98</v>
      </c>
    </row>
    <row r="45" spans="1:9" x14ac:dyDescent="0.2">
      <c r="B45" s="15" t="s">
        <v>41</v>
      </c>
      <c r="C45" s="71" t="s">
        <v>145</v>
      </c>
    </row>
    <row r="46" spans="1:9" x14ac:dyDescent="0.2">
      <c r="B46" s="71"/>
      <c r="C46" s="71" t="s">
        <v>146</v>
      </c>
    </row>
    <row r="47" spans="1:9" x14ac:dyDescent="0.2">
      <c r="B47" s="71"/>
      <c r="C47" s="71" t="s">
        <v>147</v>
      </c>
    </row>
    <row r="57" spans="1:3" x14ac:dyDescent="0.2">
      <c r="A57" s="14"/>
      <c r="B57" s="15"/>
    </row>
    <row r="58" spans="1:3" x14ac:dyDescent="0.2">
      <c r="A58" s="7"/>
      <c r="B58" s="15"/>
      <c r="C58" s="7"/>
    </row>
    <row r="59" spans="1:3" x14ac:dyDescent="0.2">
      <c r="A59" s="7"/>
      <c r="B59" s="15"/>
      <c r="C59" s="7"/>
    </row>
    <row r="60" spans="1:3" x14ac:dyDescent="0.2">
      <c r="A60" s="7"/>
      <c r="B60" s="133"/>
      <c r="C60" s="133"/>
    </row>
  </sheetData>
  <sheetProtection algorithmName="SHA-512" hashValue="oPtAph5MxwC4tbs2SHQuBGa7kX9NArG/B6U7XVsH9Wh3/440CMy+pbjM2qZni9PS2+rFCR/nSTOllSAfbgefPw==" saltValue="LaewEye8or8UI1AtXM0XaQ==" spinCount="100000" sheet="1" objects="1" scenarios="1" formatColumns="0" formatRows="0"/>
  <protectedRanges>
    <protectedRange sqref="D12" name="Range1"/>
  </protectedRanges>
  <mergeCells count="60">
    <mergeCell ref="E33:E34"/>
    <mergeCell ref="A35:A36"/>
    <mergeCell ref="B35:B36"/>
    <mergeCell ref="C35:C36"/>
    <mergeCell ref="D35:D36"/>
    <mergeCell ref="E35:E36"/>
    <mergeCell ref="E29:E31"/>
    <mergeCell ref="D29:D31"/>
    <mergeCell ref="C29:C31"/>
    <mergeCell ref="B29:B31"/>
    <mergeCell ref="A29:A31"/>
    <mergeCell ref="E24:E28"/>
    <mergeCell ref="E21:E23"/>
    <mergeCell ref="A20:D20"/>
    <mergeCell ref="C21:C23"/>
    <mergeCell ref="D21:D23"/>
    <mergeCell ref="A24:A28"/>
    <mergeCell ref="B24:B28"/>
    <mergeCell ref="E12:E13"/>
    <mergeCell ref="D12:D13"/>
    <mergeCell ref="C12:C13"/>
    <mergeCell ref="B12:B13"/>
    <mergeCell ref="A12:A13"/>
    <mergeCell ref="E14:E15"/>
    <mergeCell ref="A14:A15"/>
    <mergeCell ref="B14:B15"/>
    <mergeCell ref="A18:A19"/>
    <mergeCell ref="B18:B19"/>
    <mergeCell ref="C18:C19"/>
    <mergeCell ref="D18:D19"/>
    <mergeCell ref="E18:E19"/>
    <mergeCell ref="A16:A17"/>
    <mergeCell ref="B16:B17"/>
    <mergeCell ref="C16:C17"/>
    <mergeCell ref="D16:D17"/>
    <mergeCell ref="E16:E17"/>
    <mergeCell ref="E10:E11"/>
    <mergeCell ref="E7:E9"/>
    <mergeCell ref="B41:C41"/>
    <mergeCell ref="B60:C60"/>
    <mergeCell ref="A10:A11"/>
    <mergeCell ref="B10:B11"/>
    <mergeCell ref="C10:C11"/>
    <mergeCell ref="A21:A23"/>
    <mergeCell ref="B21:B23"/>
    <mergeCell ref="A32:D32"/>
    <mergeCell ref="A33:A34"/>
    <mergeCell ref="B33:B34"/>
    <mergeCell ref="C33:C34"/>
    <mergeCell ref="D33:D34"/>
    <mergeCell ref="C24:C28"/>
    <mergeCell ref="D24:D28"/>
    <mergeCell ref="A6:D6"/>
    <mergeCell ref="C14:C15"/>
    <mergeCell ref="D14:D15"/>
    <mergeCell ref="A7:A9"/>
    <mergeCell ref="B7:B9"/>
    <mergeCell ref="C7:C9"/>
    <mergeCell ref="D7:D9"/>
    <mergeCell ref="D10:D11"/>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44" fitToHeight="0" orientation="landscape" r:id="rId1"/>
  <headerFooter>
    <oddHeader>&amp;L&amp;"Arial,Tučné"&amp;9&amp;A&amp;R&amp;"Arial,Tučné"&amp;9&amp;F</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K25"/>
  <sheetViews>
    <sheetView showGridLines="0" view="pageBreakPreview" zoomScale="85" zoomScaleNormal="55" zoomScaleSheetLayoutView="85" zoomScalePageLayoutView="70" workbookViewId="0">
      <selection activeCell="C7" sqref="C7:C9"/>
    </sheetView>
  </sheetViews>
  <sheetFormatPr defaultColWidth="8.7109375" defaultRowHeight="12" x14ac:dyDescent="0.2"/>
  <cols>
    <col min="1" max="1" width="12.28515625" style="2" customWidth="1"/>
    <col min="2" max="2" width="27.28515625" style="2" customWidth="1"/>
    <col min="3" max="3" width="95" style="2" customWidth="1"/>
    <col min="4" max="4" width="38.28515625" style="2" customWidth="1"/>
    <col min="5" max="5" width="16.28515625" style="2" customWidth="1"/>
    <col min="6" max="6" width="9.28515625" style="2" customWidth="1"/>
    <col min="7" max="7" width="64.85546875" style="2" customWidth="1"/>
    <col min="8" max="8" width="19.7109375" style="2" customWidth="1"/>
    <col min="9" max="9" width="11.42578125" style="8" bestFit="1" customWidth="1"/>
    <col min="10" max="16384" width="8.7109375" style="2"/>
  </cols>
  <sheetData>
    <row r="1" spans="1:11" ht="15.75" x14ac:dyDescent="0.25">
      <c r="A1" s="1" t="s">
        <v>0</v>
      </c>
      <c r="C1" s="5"/>
      <c r="E1" s="6"/>
      <c r="F1" s="7"/>
      <c r="G1" s="5"/>
      <c r="H1" s="6"/>
    </row>
    <row r="2" spans="1:11" ht="15.75" x14ac:dyDescent="0.25">
      <c r="A2" s="1"/>
      <c r="C2" s="5"/>
      <c r="E2" s="6"/>
      <c r="F2" s="7"/>
      <c r="G2" s="5"/>
      <c r="H2" s="6"/>
    </row>
    <row r="3" spans="1:11" x14ac:dyDescent="0.2">
      <c r="A3" s="33" t="s">
        <v>31</v>
      </c>
      <c r="C3" s="5"/>
      <c r="E3" s="6"/>
      <c r="F3" s="7"/>
      <c r="G3" s="5"/>
      <c r="H3" s="6"/>
    </row>
    <row r="4" spans="1:11" ht="36" x14ac:dyDescent="0.2">
      <c r="A4" s="34" t="s">
        <v>58</v>
      </c>
      <c r="B4" s="50" t="s">
        <v>11</v>
      </c>
      <c r="C4" s="50" t="s">
        <v>6</v>
      </c>
      <c r="D4" s="50" t="s">
        <v>8</v>
      </c>
      <c r="E4" s="48" t="s">
        <v>9</v>
      </c>
      <c r="F4" s="48" t="s">
        <v>12</v>
      </c>
      <c r="G4" s="48" t="s">
        <v>10</v>
      </c>
      <c r="H4" s="9" t="s">
        <v>7</v>
      </c>
      <c r="I4" s="25" t="s">
        <v>28</v>
      </c>
    </row>
    <row r="5" spans="1:11" ht="6" customHeight="1" x14ac:dyDescent="0.2">
      <c r="A5" s="29"/>
      <c r="B5" s="30"/>
      <c r="C5" s="30"/>
      <c r="D5" s="30"/>
      <c r="E5" s="31"/>
      <c r="F5" s="31"/>
      <c r="G5" s="31"/>
      <c r="H5" s="31"/>
      <c r="I5" s="32"/>
    </row>
    <row r="6" spans="1:11" ht="14.1" customHeight="1" x14ac:dyDescent="0.2">
      <c r="A6" s="120" t="s">
        <v>230</v>
      </c>
      <c r="B6" s="120"/>
      <c r="C6" s="120"/>
      <c r="D6" s="139"/>
      <c r="E6" s="12"/>
      <c r="F6" s="12"/>
      <c r="G6" s="12"/>
      <c r="H6" s="12"/>
      <c r="I6" s="12"/>
    </row>
    <row r="7" spans="1:11" ht="84" customHeight="1" x14ac:dyDescent="0.2">
      <c r="A7" s="123" t="s">
        <v>231</v>
      </c>
      <c r="B7" s="126" t="s">
        <v>232</v>
      </c>
      <c r="C7" s="118" t="s">
        <v>236</v>
      </c>
      <c r="D7" s="118" t="s">
        <v>131</v>
      </c>
      <c r="E7" s="130" t="s">
        <v>34</v>
      </c>
      <c r="F7" s="51">
        <v>1</v>
      </c>
      <c r="G7" s="11" t="s">
        <v>233</v>
      </c>
      <c r="H7" s="9" t="s">
        <v>34</v>
      </c>
      <c r="I7" s="24">
        <v>0</v>
      </c>
      <c r="K7" s="70"/>
    </row>
    <row r="8" spans="1:11" ht="110.1" customHeight="1" x14ac:dyDescent="0.2">
      <c r="A8" s="124"/>
      <c r="B8" s="127"/>
      <c r="C8" s="127"/>
      <c r="D8" s="127"/>
      <c r="E8" s="145"/>
      <c r="F8" s="51">
        <v>3</v>
      </c>
      <c r="G8" s="11" t="s">
        <v>234</v>
      </c>
      <c r="H8" s="9" t="s">
        <v>34</v>
      </c>
      <c r="I8" s="24">
        <v>1</v>
      </c>
    </row>
    <row r="9" spans="1:11" ht="113.45" customHeight="1" x14ac:dyDescent="0.2">
      <c r="A9" s="125"/>
      <c r="B9" s="128"/>
      <c r="C9" s="146"/>
      <c r="D9" s="128"/>
      <c r="E9" s="132"/>
      <c r="F9" s="51">
        <v>3</v>
      </c>
      <c r="G9" s="11" t="s">
        <v>235</v>
      </c>
      <c r="H9" s="9" t="s">
        <v>34</v>
      </c>
      <c r="I9" s="24">
        <v>1</v>
      </c>
    </row>
    <row r="11" spans="1:11" x14ac:dyDescent="0.2">
      <c r="A11" s="14" t="s">
        <v>1</v>
      </c>
      <c r="B11" s="15" t="s">
        <v>2</v>
      </c>
    </row>
    <row r="12" spans="1:11" x14ac:dyDescent="0.2">
      <c r="A12" s="7"/>
      <c r="B12" s="15" t="s">
        <v>4</v>
      </c>
      <c r="C12" s="7"/>
    </row>
    <row r="22" spans="1:3" x14ac:dyDescent="0.2">
      <c r="A22" s="14"/>
      <c r="B22" s="15"/>
    </row>
    <row r="23" spans="1:3" x14ac:dyDescent="0.2">
      <c r="A23" s="7"/>
      <c r="B23" s="15"/>
      <c r="C23" s="7"/>
    </row>
    <row r="24" spans="1:3" x14ac:dyDescent="0.2">
      <c r="A24" s="7"/>
      <c r="B24" s="15"/>
      <c r="C24" s="7"/>
    </row>
    <row r="25" spans="1:3" x14ac:dyDescent="0.2">
      <c r="A25" s="7"/>
      <c r="B25" s="133"/>
      <c r="C25" s="133"/>
    </row>
  </sheetData>
  <sheetProtection algorithmName="SHA-512" hashValue="v14/BJrtE1OBBMjb2c6xks/Cs5Ni9cWQTfkTbYSAp+0k0p6vb+Q9D+nQjvD0bCKqfNkodogumqC2S+AFgBUftw==" saltValue="c6dW1bZqGEeoNI//VFKe9Q==" spinCount="100000" sheet="1" objects="1" scenarios="1" formatColumns="0" formatRows="0"/>
  <mergeCells count="7">
    <mergeCell ref="E7:E9"/>
    <mergeCell ref="B25:C25"/>
    <mergeCell ref="A6:D6"/>
    <mergeCell ref="A7:A9"/>
    <mergeCell ref="B7:B9"/>
    <mergeCell ref="C7:C9"/>
    <mergeCell ref="D7:D9"/>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44" fitToHeight="0" orientation="landscape" r:id="rId1"/>
  <headerFooter>
    <oddHeader>&amp;L&amp;"Arial,Tučné"&amp;9&amp;A&amp;R&amp;"Arial,Tučné"&amp;9&amp;F</oddHead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499984740745262"/>
    <pageSetUpPr fitToPage="1"/>
  </sheetPr>
  <dimension ref="A1:I23"/>
  <sheetViews>
    <sheetView showGridLines="0" view="pageBreakPreview" zoomScale="70" zoomScaleNormal="85" zoomScaleSheetLayoutView="70" zoomScalePageLayoutView="70" workbookViewId="0">
      <selection activeCell="C9" sqref="C9:C10"/>
    </sheetView>
  </sheetViews>
  <sheetFormatPr defaultColWidth="8.7109375" defaultRowHeight="12" x14ac:dyDescent="0.2"/>
  <cols>
    <col min="1" max="1" width="12.28515625" style="2" customWidth="1"/>
    <col min="2" max="2" width="27.28515625" style="2" customWidth="1"/>
    <col min="3" max="3" width="71.5703125" style="2" bestFit="1" customWidth="1"/>
    <col min="4" max="4" width="38.28515625" style="2" customWidth="1"/>
    <col min="5" max="5" width="16.28515625" style="2" customWidth="1"/>
    <col min="6" max="6" width="9.28515625" style="2" customWidth="1"/>
    <col min="7" max="7" width="73.7109375" style="2" customWidth="1"/>
    <col min="8" max="8" width="19.7109375" style="2" customWidth="1"/>
    <col min="9" max="9" width="11.42578125" style="8" bestFit="1" customWidth="1"/>
    <col min="10" max="16384" width="8.7109375" style="2"/>
  </cols>
  <sheetData>
    <row r="1" spans="1:9" ht="15.75" x14ac:dyDescent="0.25">
      <c r="A1" s="1" t="s">
        <v>0</v>
      </c>
      <c r="C1" s="5"/>
      <c r="E1" s="6"/>
      <c r="F1" s="7"/>
      <c r="G1" s="5"/>
      <c r="H1" s="6"/>
    </row>
    <row r="2" spans="1:9" ht="15.75" x14ac:dyDescent="0.25">
      <c r="A2" s="1"/>
      <c r="C2" s="5"/>
      <c r="E2" s="6"/>
      <c r="F2" s="7"/>
      <c r="G2" s="5"/>
      <c r="H2" s="6"/>
    </row>
    <row r="3" spans="1:9" x14ac:dyDescent="0.2">
      <c r="A3" s="33" t="s">
        <v>31</v>
      </c>
      <c r="C3" s="5"/>
      <c r="E3" s="6"/>
      <c r="F3" s="7"/>
      <c r="G3" s="5"/>
      <c r="H3" s="6"/>
    </row>
    <row r="4" spans="1:9" ht="36" x14ac:dyDescent="0.2">
      <c r="A4" s="34" t="s">
        <v>58</v>
      </c>
      <c r="B4" s="50" t="s">
        <v>11</v>
      </c>
      <c r="C4" s="50" t="s">
        <v>6</v>
      </c>
      <c r="D4" s="50" t="s">
        <v>8</v>
      </c>
      <c r="E4" s="48" t="s">
        <v>9</v>
      </c>
      <c r="F4" s="48" t="s">
        <v>12</v>
      </c>
      <c r="G4" s="48" t="s">
        <v>10</v>
      </c>
      <c r="H4" s="9" t="s">
        <v>7</v>
      </c>
      <c r="I4" s="25" t="s">
        <v>28</v>
      </c>
    </row>
    <row r="5" spans="1:9" ht="6" customHeight="1" x14ac:dyDescent="0.2">
      <c r="A5" s="29"/>
      <c r="B5" s="30"/>
      <c r="C5" s="30"/>
      <c r="D5" s="30"/>
      <c r="E5" s="31"/>
      <c r="F5" s="31"/>
      <c r="G5" s="31"/>
      <c r="H5" s="31"/>
      <c r="I5" s="32"/>
    </row>
    <row r="6" spans="1:9" ht="14.1" customHeight="1" x14ac:dyDescent="0.2">
      <c r="A6" s="120" t="s">
        <v>130</v>
      </c>
      <c r="B6" s="120"/>
      <c r="C6" s="120"/>
      <c r="D6" s="120"/>
      <c r="E6" s="10"/>
      <c r="F6" s="10"/>
      <c r="G6" s="10"/>
      <c r="H6" s="10"/>
      <c r="I6" s="23"/>
    </row>
    <row r="7" spans="1:9" ht="14.1" customHeight="1" x14ac:dyDescent="0.2">
      <c r="A7" s="134" t="s">
        <v>50</v>
      </c>
      <c r="B7" s="122" t="s">
        <v>44</v>
      </c>
      <c r="C7" s="147" t="s">
        <v>220</v>
      </c>
      <c r="D7" s="118" t="s">
        <v>131</v>
      </c>
      <c r="E7" s="129" t="s">
        <v>34</v>
      </c>
      <c r="F7" s="51">
        <v>1</v>
      </c>
      <c r="G7" s="11" t="s">
        <v>218</v>
      </c>
      <c r="H7" s="9" t="s">
        <v>34</v>
      </c>
      <c r="I7" s="24">
        <v>0</v>
      </c>
    </row>
    <row r="8" spans="1:9" ht="14.1" customHeight="1" x14ac:dyDescent="0.2">
      <c r="A8" s="134"/>
      <c r="B8" s="122"/>
      <c r="C8" s="148"/>
      <c r="D8" s="128"/>
      <c r="E8" s="129"/>
      <c r="F8" s="51">
        <v>3</v>
      </c>
      <c r="G8" s="11" t="s">
        <v>217</v>
      </c>
      <c r="H8" s="9" t="s">
        <v>34</v>
      </c>
      <c r="I8" s="24">
        <v>1</v>
      </c>
    </row>
    <row r="9" spans="1:9" ht="57.95" customHeight="1" x14ac:dyDescent="0.2">
      <c r="A9" s="134" t="s">
        <v>51</v>
      </c>
      <c r="B9" s="122" t="s">
        <v>40</v>
      </c>
      <c r="C9" s="147" t="s">
        <v>160</v>
      </c>
      <c r="D9" s="118" t="s">
        <v>143</v>
      </c>
      <c r="E9" s="129" t="s">
        <v>34</v>
      </c>
      <c r="F9" s="51">
        <v>1</v>
      </c>
      <c r="G9" s="11" t="s">
        <v>89</v>
      </c>
      <c r="H9" s="9" t="s">
        <v>34</v>
      </c>
      <c r="I9" s="24">
        <v>0</v>
      </c>
    </row>
    <row r="10" spans="1:9" ht="57.95" customHeight="1" x14ac:dyDescent="0.2">
      <c r="A10" s="134"/>
      <c r="B10" s="122"/>
      <c r="C10" s="148"/>
      <c r="D10" s="128"/>
      <c r="E10" s="129"/>
      <c r="F10" s="51">
        <v>3</v>
      </c>
      <c r="G10" s="11" t="s">
        <v>90</v>
      </c>
      <c r="H10" s="9" t="s">
        <v>34</v>
      </c>
      <c r="I10" s="24">
        <v>1</v>
      </c>
    </row>
    <row r="11" spans="1:9" ht="32.25" customHeight="1" x14ac:dyDescent="0.2">
      <c r="A11" s="134" t="s">
        <v>52</v>
      </c>
      <c r="B11" s="122" t="s">
        <v>36</v>
      </c>
      <c r="C11" s="121" t="s">
        <v>105</v>
      </c>
      <c r="D11" s="121" t="s">
        <v>223</v>
      </c>
      <c r="E11" s="129" t="s">
        <v>34</v>
      </c>
      <c r="F11" s="51">
        <v>1</v>
      </c>
      <c r="G11" s="11" t="s">
        <v>89</v>
      </c>
      <c r="H11" s="9" t="s">
        <v>34</v>
      </c>
      <c r="I11" s="24">
        <v>0</v>
      </c>
    </row>
    <row r="12" spans="1:9" ht="32.25" customHeight="1" x14ac:dyDescent="0.2">
      <c r="A12" s="134"/>
      <c r="B12" s="122"/>
      <c r="C12" s="122"/>
      <c r="D12" s="122"/>
      <c r="E12" s="129"/>
      <c r="F12" s="51">
        <v>3</v>
      </c>
      <c r="G12" s="11" t="s">
        <v>90</v>
      </c>
      <c r="H12" s="9" t="s">
        <v>34</v>
      </c>
      <c r="I12" s="24">
        <v>1</v>
      </c>
    </row>
    <row r="13" spans="1:9" ht="39" customHeight="1" x14ac:dyDescent="0.2">
      <c r="A13" s="123" t="s">
        <v>53</v>
      </c>
      <c r="B13" s="126" t="s">
        <v>38</v>
      </c>
      <c r="C13" s="121" t="s">
        <v>257</v>
      </c>
      <c r="D13" s="121" t="s">
        <v>135</v>
      </c>
      <c r="E13" s="130" t="s">
        <v>34</v>
      </c>
      <c r="F13" s="51">
        <v>1</v>
      </c>
      <c r="G13" s="11" t="s">
        <v>89</v>
      </c>
      <c r="H13" s="9" t="s">
        <v>34</v>
      </c>
      <c r="I13" s="24">
        <v>0</v>
      </c>
    </row>
    <row r="14" spans="1:9" ht="32.25" customHeight="1" x14ac:dyDescent="0.2">
      <c r="A14" s="125"/>
      <c r="B14" s="128"/>
      <c r="C14" s="122"/>
      <c r="D14" s="122"/>
      <c r="E14" s="132"/>
      <c r="F14" s="51">
        <v>3</v>
      </c>
      <c r="G14" s="11" t="s">
        <v>90</v>
      </c>
      <c r="H14" s="9" t="s">
        <v>34</v>
      </c>
      <c r="I14" s="24">
        <v>1</v>
      </c>
    </row>
    <row r="15" spans="1:9" ht="158.44999999999999" customHeight="1" x14ac:dyDescent="0.2">
      <c r="A15" s="123" t="s">
        <v>216</v>
      </c>
      <c r="B15" s="126" t="s">
        <v>54</v>
      </c>
      <c r="C15" s="149" t="s">
        <v>258</v>
      </c>
      <c r="D15" s="118" t="s">
        <v>259</v>
      </c>
      <c r="E15" s="73" t="s">
        <v>34</v>
      </c>
      <c r="F15" s="51">
        <v>1</v>
      </c>
      <c r="G15" s="11" t="s">
        <v>89</v>
      </c>
      <c r="H15" s="9" t="s">
        <v>34</v>
      </c>
      <c r="I15" s="24">
        <v>0</v>
      </c>
    </row>
    <row r="16" spans="1:9" ht="228.6" customHeight="1" x14ac:dyDescent="0.2">
      <c r="A16" s="125"/>
      <c r="B16" s="128"/>
      <c r="C16" s="150"/>
      <c r="D16" s="128"/>
      <c r="E16" s="74"/>
      <c r="F16" s="51">
        <v>3</v>
      </c>
      <c r="G16" s="11" t="s">
        <v>142</v>
      </c>
      <c r="H16" s="9" t="s">
        <v>34</v>
      </c>
      <c r="I16" s="24">
        <v>1</v>
      </c>
    </row>
    <row r="18" spans="1:3" x14ac:dyDescent="0.2">
      <c r="A18" s="14" t="s">
        <v>1</v>
      </c>
      <c r="B18" s="15" t="s">
        <v>2</v>
      </c>
    </row>
    <row r="19" spans="1:3" x14ac:dyDescent="0.2">
      <c r="A19" s="7"/>
      <c r="B19" s="15" t="s">
        <v>3</v>
      </c>
      <c r="C19" s="7"/>
    </row>
    <row r="20" spans="1:3" x14ac:dyDescent="0.2">
      <c r="A20" s="7"/>
      <c r="B20" s="15" t="s">
        <v>4</v>
      </c>
      <c r="C20" s="7"/>
    </row>
    <row r="21" spans="1:3" x14ac:dyDescent="0.2">
      <c r="A21" s="7"/>
      <c r="B21" s="133" t="s">
        <v>5</v>
      </c>
      <c r="C21" s="133"/>
    </row>
    <row r="22" spans="1:3" x14ac:dyDescent="0.2">
      <c r="B22" s="15" t="s">
        <v>97</v>
      </c>
    </row>
    <row r="23" spans="1:3" x14ac:dyDescent="0.2">
      <c r="B23" s="15" t="s">
        <v>98</v>
      </c>
    </row>
  </sheetData>
  <sheetProtection algorithmName="SHA-512" hashValue="ScM8MuVzD4XQ/T9Wh4AJ6Z/I3/svBmPF27VyQS/FSMQh/MCrkauRQxuS405hrTf4qBGZ/EwNi9FQOK03XLg7Cw==" saltValue="ET7F9R+c6aZjtwJUZylFRw==" spinCount="100000" sheet="1" objects="1" scenarios="1" formatColumns="0" formatRows="0"/>
  <protectedRanges>
    <protectedRange sqref="D9" name="Range1"/>
  </protectedRanges>
  <mergeCells count="26">
    <mergeCell ref="A13:A14"/>
    <mergeCell ref="A15:A16"/>
    <mergeCell ref="B15:B16"/>
    <mergeCell ref="B21:C21"/>
    <mergeCell ref="C15:C16"/>
    <mergeCell ref="E13:E14"/>
    <mergeCell ref="D13:D14"/>
    <mergeCell ref="C13:C14"/>
    <mergeCell ref="B13:B14"/>
    <mergeCell ref="D15:D16"/>
    <mergeCell ref="E11:E12"/>
    <mergeCell ref="A6:D6"/>
    <mergeCell ref="E9:E10"/>
    <mergeCell ref="A9:A10"/>
    <mergeCell ref="B9:B10"/>
    <mergeCell ref="C9:C10"/>
    <mergeCell ref="D9:D10"/>
    <mergeCell ref="A11:A12"/>
    <mergeCell ref="B11:B12"/>
    <mergeCell ref="C11:C12"/>
    <mergeCell ref="D11:D12"/>
    <mergeCell ref="A7:A8"/>
    <mergeCell ref="B7:B8"/>
    <mergeCell ref="C7:C8"/>
    <mergeCell ref="D7:D8"/>
    <mergeCell ref="E7:E8"/>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46" fitToHeight="0" orientation="landscape" r:id="rId1"/>
  <headerFooter>
    <oddHeader>&amp;L&amp;"Arial,Tučné"&amp;9&amp;A&amp;R&amp;"Arial,Tučné"&amp;9&amp;F</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A1:AD57"/>
  <sheetViews>
    <sheetView showGridLines="0" view="pageBreakPreview" topLeftCell="A29" zoomScale="85" zoomScaleNormal="100" zoomScaleSheetLayoutView="85" workbookViewId="0">
      <selection activeCell="C63" sqref="C63"/>
    </sheetView>
  </sheetViews>
  <sheetFormatPr defaultColWidth="8.7109375" defaultRowHeight="12" x14ac:dyDescent="0.2"/>
  <cols>
    <col min="1" max="1" width="23" style="2" customWidth="1"/>
    <col min="2" max="2" width="75.5703125" style="2" customWidth="1"/>
    <col min="3" max="3" width="76.5703125" style="2" customWidth="1"/>
    <col min="4" max="4" width="27.42578125" style="16" customWidth="1"/>
    <col min="5" max="5" width="10" style="2" customWidth="1"/>
    <col min="6" max="16384" width="8.7109375" style="2"/>
  </cols>
  <sheetData>
    <row r="1" spans="1:4" ht="15.75" x14ac:dyDescent="0.25">
      <c r="A1" s="27" t="s">
        <v>55</v>
      </c>
    </row>
    <row r="2" spans="1:4" ht="15" customHeight="1" x14ac:dyDescent="0.25">
      <c r="A2" s="27"/>
    </row>
    <row r="3" spans="1:4" ht="15" customHeight="1" x14ac:dyDescent="0.2">
      <c r="A3" s="33" t="s">
        <v>31</v>
      </c>
      <c r="B3" s="55"/>
    </row>
    <row r="4" spans="1:4" ht="15" x14ac:dyDescent="0.2">
      <c r="A4" s="64" t="s">
        <v>14</v>
      </c>
      <c r="B4" s="151"/>
      <c r="C4" s="152"/>
      <c r="D4" s="56"/>
    </row>
    <row r="5" spans="1:4" ht="15" x14ac:dyDescent="0.2">
      <c r="A5" s="64" t="s">
        <v>15</v>
      </c>
      <c r="B5" s="151"/>
      <c r="C5" s="152"/>
      <c r="D5" s="56"/>
    </row>
    <row r="6" spans="1:4" ht="15" x14ac:dyDescent="0.2">
      <c r="A6" s="64" t="s">
        <v>106</v>
      </c>
      <c r="B6" s="151"/>
      <c r="C6" s="152"/>
      <c r="D6" s="56"/>
    </row>
    <row r="7" spans="1:4" ht="14.45" customHeight="1" x14ac:dyDescent="0.2">
      <c r="A7" s="64" t="s">
        <v>107</v>
      </c>
      <c r="B7" s="151"/>
      <c r="C7" s="152"/>
      <c r="D7" s="56"/>
    </row>
    <row r="8" spans="1:4" ht="36" x14ac:dyDescent="0.2">
      <c r="A8" s="64" t="s">
        <v>108</v>
      </c>
      <c r="B8" s="151"/>
      <c r="C8" s="152"/>
      <c r="D8" s="56"/>
    </row>
    <row r="9" spans="1:4" ht="36" x14ac:dyDescent="0.2">
      <c r="A9" s="64" t="s">
        <v>109</v>
      </c>
      <c r="B9" s="151"/>
      <c r="C9" s="152"/>
      <c r="D9" s="56"/>
    </row>
    <row r="10" spans="1:4" ht="36" x14ac:dyDescent="0.2">
      <c r="A10" s="64" t="s">
        <v>65</v>
      </c>
      <c r="B10" s="151"/>
      <c r="C10" s="152"/>
      <c r="D10" s="56"/>
    </row>
    <row r="11" spans="1:4" ht="24" x14ac:dyDescent="0.2">
      <c r="A11" s="64" t="s">
        <v>66</v>
      </c>
      <c r="B11" s="151"/>
      <c r="C11" s="152"/>
      <c r="D11" s="56"/>
    </row>
    <row r="12" spans="1:4" ht="36" x14ac:dyDescent="0.2">
      <c r="A12" s="64" t="s">
        <v>67</v>
      </c>
      <c r="B12" s="151"/>
      <c r="C12" s="152"/>
      <c r="D12" s="56"/>
    </row>
    <row r="13" spans="1:4" ht="15" x14ac:dyDescent="0.2">
      <c r="A13" s="64" t="s">
        <v>118</v>
      </c>
      <c r="B13" s="151"/>
      <c r="C13" s="152"/>
    </row>
    <row r="14" spans="1:4" ht="37.5" customHeight="1" x14ac:dyDescent="0.2">
      <c r="A14" s="64" t="s">
        <v>68</v>
      </c>
      <c r="B14" s="165"/>
      <c r="C14" s="166"/>
    </row>
    <row r="15" spans="1:4" ht="24" x14ac:dyDescent="0.2">
      <c r="A15" s="64" t="s">
        <v>120</v>
      </c>
      <c r="B15" s="165"/>
      <c r="C15" s="166"/>
      <c r="D15" s="56"/>
    </row>
    <row r="16" spans="1:4" ht="15" x14ac:dyDescent="0.2">
      <c r="A16" s="64" t="s">
        <v>121</v>
      </c>
      <c r="B16" s="165"/>
      <c r="C16" s="166"/>
      <c r="D16" s="56"/>
    </row>
    <row r="17" spans="1:6" ht="36" x14ac:dyDescent="0.2">
      <c r="A17" s="64" t="s">
        <v>69</v>
      </c>
      <c r="B17" s="167"/>
      <c r="C17" s="168"/>
      <c r="D17" s="56"/>
    </row>
    <row r="18" spans="1:6" ht="15" x14ac:dyDescent="0.2">
      <c r="A18" s="64" t="s">
        <v>16</v>
      </c>
      <c r="B18" s="151"/>
      <c r="C18" s="152"/>
      <c r="D18" s="56"/>
    </row>
    <row r="19" spans="1:6" ht="15" x14ac:dyDescent="0.2">
      <c r="A19" s="64" t="s">
        <v>212</v>
      </c>
      <c r="B19" s="167"/>
      <c r="C19" s="168"/>
      <c r="D19" s="17"/>
    </row>
    <row r="20" spans="1:6" ht="15" customHeight="1" x14ac:dyDescent="0.2">
      <c r="A20" s="80" t="s">
        <v>110</v>
      </c>
      <c r="B20" s="81" t="s">
        <v>144</v>
      </c>
      <c r="C20" s="19"/>
      <c r="D20" s="18"/>
    </row>
    <row r="21" spans="1:6" ht="17.25" customHeight="1" x14ac:dyDescent="0.2">
      <c r="A21" s="153" t="s">
        <v>59</v>
      </c>
      <c r="B21" s="154"/>
      <c r="C21" s="155"/>
      <c r="D21" s="59"/>
    </row>
    <row r="22" spans="1:6" ht="17.25" customHeight="1" x14ac:dyDescent="0.2">
      <c r="A22" s="156" t="e">
        <f>IF(SUM(D26:D31)=0.5,"Prístup ku kontrole na základe rizikového indexu",IF(OR(D26=1,D27=1,D28=1,D29=1,D30=1,D31=1),"Kontrola sa vykoná","Prístup ku kontrole na základe náhodného výberu vzorky"))</f>
        <v>#N/A</v>
      </c>
      <c r="B22" s="157"/>
      <c r="C22" s="158"/>
      <c r="D22" s="59"/>
      <c r="F22" s="70"/>
    </row>
    <row r="23" spans="1:6" ht="15" customHeight="1" x14ac:dyDescent="0.2">
      <c r="A23" s="43"/>
      <c r="B23" s="58"/>
      <c r="C23" s="19"/>
      <c r="D23" s="18"/>
      <c r="F23" s="71"/>
    </row>
    <row r="24" spans="1:6" ht="17.25" customHeight="1" x14ac:dyDescent="0.2">
      <c r="A24" s="34" t="str">
        <f>'Register RF_VO'!$A$4</f>
        <v>P.č. rizikového faktora</v>
      </c>
      <c r="B24" s="50" t="str">
        <f>'Register RF_VO'!$B$4</f>
        <v>Názov rizikového faktora</v>
      </c>
      <c r="C24" s="53" t="s">
        <v>61</v>
      </c>
      <c r="D24" s="53"/>
      <c r="F24" s="71"/>
    </row>
    <row r="25" spans="1:6" ht="15" customHeight="1" x14ac:dyDescent="0.2">
      <c r="A25" s="120" t="str">
        <f>'Register RF_VO'!A6</f>
        <v>I. Úroveň (Základné rizikové faktory verejného obstarávania): Fáza registrácie VO v ITMS</v>
      </c>
      <c r="B25" s="120"/>
      <c r="C25" s="49"/>
      <c r="D25" s="49"/>
      <c r="F25" s="71"/>
    </row>
    <row r="26" spans="1:6" x14ac:dyDescent="0.2">
      <c r="A26" s="52" t="str">
        <f>'Register RF_VO'!A$7</f>
        <v>ZRFVO [1]</v>
      </c>
      <c r="B26" s="11" t="str">
        <f>'Register RF_VO'!B$7</f>
        <v>Metóda verejného obstarávania na základe finančného limitu</v>
      </c>
      <c r="C26" s="57"/>
      <c r="D26" s="37" t="e">
        <f>VLOOKUP($C$26,'Register RF_VO'!$G$7:$I$9,3,FALSE)</f>
        <v>#N/A</v>
      </c>
      <c r="F26" s="71"/>
    </row>
    <row r="27" spans="1:6" ht="15" customHeight="1" x14ac:dyDescent="0.2">
      <c r="A27" s="52" t="str">
        <f>'Register RF_VO'!A$10</f>
        <v>ZRFVO [2]</v>
      </c>
      <c r="B27" s="11" t="str">
        <f>'Register RF_VO'!B$10</f>
        <v>Predchádzajúce zrušenie verejného obstarávania</v>
      </c>
      <c r="C27" s="57"/>
      <c r="D27" s="37">
        <f>_xlfn.IFNA(VLOOKUP($C$27,'Register RF_VO'!$G$10:$I$11,3,FALSE),0)</f>
        <v>0</v>
      </c>
      <c r="F27" s="71"/>
    </row>
    <row r="28" spans="1:6" x14ac:dyDescent="0.2">
      <c r="A28" s="52" t="str">
        <f>'Register RF_VO'!A$12</f>
        <v>ZRFVO [3]</v>
      </c>
      <c r="B28" s="11" t="str">
        <f>'Register RF_VO'!B$12</f>
        <v>Udelené pokuty</v>
      </c>
      <c r="C28" s="57"/>
      <c r="D28" s="37">
        <f>_xlfn.IFNA(VLOOKUP($C$28,'Register RF_VO'!$G$12:$I$13,3,FALSE),0)</f>
        <v>0</v>
      </c>
      <c r="F28" s="70"/>
    </row>
    <row r="29" spans="1:6" ht="15" customHeight="1" x14ac:dyDescent="0.2">
      <c r="A29" s="52" t="str">
        <f>'Register RF_VO'!A$14</f>
        <v>ZRFVO [4]</v>
      </c>
      <c r="B29" s="11" t="str">
        <f>'Register RF_VO'!B$14</f>
        <v>Medializovaný podnet</v>
      </c>
      <c r="C29" s="57"/>
      <c r="D29" s="37">
        <f>_xlfn.IFNA(VLOOKUP($C$29,'Register RF_VO'!$G$14:$I$15,3,FALSE),0)</f>
        <v>0</v>
      </c>
      <c r="F29" s="71"/>
    </row>
    <row r="30" spans="1:6" ht="15" customHeight="1" x14ac:dyDescent="0.2">
      <c r="A30" s="52" t="str">
        <f>'Register RF_VO'!A$16</f>
        <v>ZRFVO [5]</v>
      </c>
      <c r="B30" s="11" t="str">
        <f>'Register RF_VO'!B$16</f>
        <v>Podozrenie z podvodu/ korupcie/ konfliktu záujmov</v>
      </c>
      <c r="C30" s="57"/>
      <c r="D30" s="37">
        <f>_xlfn.IFNA(VLOOKUP($C$30,'Register RF_VO'!$G$16:$I$17,3,FALSE),0)</f>
        <v>0</v>
      </c>
      <c r="F30" s="71"/>
    </row>
    <row r="31" spans="1:6" ht="15" customHeight="1" x14ac:dyDescent="0.2">
      <c r="A31" s="52" t="str">
        <f>'Register RF_VO'!A$18</f>
        <v>ZRFVO [6]</v>
      </c>
      <c r="B31" s="11" t="str">
        <f>'Register RF_VO'!B$18</f>
        <v>Konštatovanie o nesúlade pri predbežnej kontrole verejného obstarávania</v>
      </c>
      <c r="C31" s="57"/>
      <c r="D31" s="37">
        <f>_xlfn.IFNA(VLOOKUP($C$31,'Register RF_VO'!$G$18:$I$19,3,FALSE),0)</f>
        <v>0</v>
      </c>
      <c r="F31" s="71"/>
    </row>
    <row r="32" spans="1:6" ht="15" customHeight="1" x14ac:dyDescent="0.2">
      <c r="A32" s="42"/>
      <c r="B32" s="93"/>
      <c r="C32" s="19"/>
      <c r="D32" s="18"/>
      <c r="F32" s="71"/>
    </row>
    <row r="33" spans="1:30" ht="15" customHeight="1" x14ac:dyDescent="0.2">
      <c r="A33" s="80" t="s">
        <v>111</v>
      </c>
      <c r="B33" s="81" t="s">
        <v>114</v>
      </c>
      <c r="C33" s="19"/>
      <c r="D33" s="18"/>
      <c r="F33" s="71"/>
    </row>
    <row r="34" spans="1:30" ht="16.5" customHeight="1" x14ac:dyDescent="0.2">
      <c r="A34" s="153" t="s">
        <v>60</v>
      </c>
      <c r="B34" s="154"/>
      <c r="C34" s="155"/>
      <c r="D34" s="39" t="s">
        <v>33</v>
      </c>
      <c r="E34" s="40"/>
      <c r="F34" s="71"/>
    </row>
    <row r="35" spans="1:30" ht="16.5" customHeight="1" x14ac:dyDescent="0.25">
      <c r="A35" s="156" t="str">
        <f>_xlfn.IFNA(IF(D40&gt;=D35,"Kontrola sa vykoná",IF(D40=D37,"Prístup ku kontrole na základe osobitných rizikových faktorov","Kontrola sa nevykoná")),"")</f>
        <v/>
      </c>
      <c r="B35" s="157"/>
      <c r="C35" s="158"/>
      <c r="D35" s="46">
        <v>25</v>
      </c>
      <c r="F35" s="70"/>
    </row>
    <row r="36" spans="1:30" ht="15.75" x14ac:dyDescent="0.2">
      <c r="A36" s="19"/>
      <c r="D36" s="39" t="s">
        <v>100</v>
      </c>
      <c r="F36" s="71"/>
    </row>
    <row r="37" spans="1:30" ht="15.75" x14ac:dyDescent="0.25">
      <c r="A37" s="19"/>
      <c r="D37" s="46">
        <v>23</v>
      </c>
      <c r="F37" s="71"/>
    </row>
    <row r="38" spans="1:30" x14ac:dyDescent="0.2">
      <c r="A38" s="19"/>
      <c r="D38" s="77"/>
      <c r="F38" s="71"/>
    </row>
    <row r="39" spans="1:30" ht="16.5" thickBot="1" x14ac:dyDescent="0.25">
      <c r="D39" s="61" t="s">
        <v>13</v>
      </c>
      <c r="E39" s="60"/>
      <c r="F39" s="71"/>
    </row>
    <row r="40" spans="1:30" ht="17.25" thickTop="1" thickBot="1" x14ac:dyDescent="0.25">
      <c r="A40" s="34" t="str">
        <f>'Register RF_VO'!$A$4</f>
        <v>P.č. rizikového faktora</v>
      </c>
      <c r="B40" s="35" t="s">
        <v>11</v>
      </c>
      <c r="C40" s="63" t="s">
        <v>61</v>
      </c>
      <c r="D40" s="44" t="e">
        <f>SUM(D42:D44)</f>
        <v>#N/A</v>
      </c>
      <c r="E40" s="26" t="e">
        <f>$D$40</f>
        <v>#N/A</v>
      </c>
      <c r="F40" s="70"/>
    </row>
    <row r="41" spans="1:30" ht="15" customHeight="1" thickTop="1" x14ac:dyDescent="0.2">
      <c r="A41" s="120" t="str">
        <f>'Register RF_VO'!$A$20</f>
        <v>II. Úroveň (Doplnkové  rizikové faktory verejného obstarávania): Fáza registrácie VO v ITMS</v>
      </c>
      <c r="B41" s="120"/>
      <c r="C41" s="54"/>
      <c r="D41" s="62"/>
      <c r="F41" s="71"/>
    </row>
    <row r="42" spans="1:30" s="8" customFormat="1" ht="46.9" customHeight="1" x14ac:dyDescent="0.2">
      <c r="A42" s="52" t="str">
        <f>'Register RF_VO'!A$21</f>
        <v>DRFVO [1]</v>
      </c>
      <c r="B42" s="11" t="str">
        <f>'Register RF_VO'!B$21</f>
        <v>Postup verejného obstarávania</v>
      </c>
      <c r="C42" s="57"/>
      <c r="D42" s="37" t="e">
        <f>IF($C$42=DRFVO_ZRFD_kat!$A$4,DRFVO_ZRFD_kat!$C$4,VLOOKUP($C$42,DRFVO_ZRFD_kat!$A$2:$C$49,3,FALSE))</f>
        <v>#N/A</v>
      </c>
      <c r="E42" s="2"/>
      <c r="F42" s="71"/>
      <c r="G42" s="45"/>
      <c r="H42" s="45"/>
      <c r="I42" s="2"/>
      <c r="J42" s="2"/>
      <c r="K42" s="2"/>
      <c r="L42" s="2"/>
      <c r="M42" s="2"/>
      <c r="N42" s="2"/>
      <c r="O42" s="2"/>
      <c r="P42" s="2"/>
      <c r="Q42" s="2"/>
      <c r="R42" s="2"/>
      <c r="S42" s="2"/>
      <c r="T42" s="2"/>
      <c r="U42" s="2"/>
      <c r="V42" s="2"/>
      <c r="W42" s="2"/>
      <c r="X42" s="2"/>
      <c r="Y42" s="2"/>
      <c r="Z42" s="2"/>
      <c r="AA42" s="2"/>
      <c r="AB42" s="2"/>
      <c r="AC42" s="2"/>
      <c r="AD42" s="2"/>
    </row>
    <row r="43" spans="1:30" s="8" customFormat="1" ht="47.45" customHeight="1" x14ac:dyDescent="0.2">
      <c r="A43" s="52" t="str">
        <f>'Register RF_VO'!A$24</f>
        <v>DRFVO [2]</v>
      </c>
      <c r="B43" s="11" t="str">
        <f>'Register RF_VO'!B$24</f>
        <v>Charakter obstarávaných prác, tovarov a služieb</v>
      </c>
      <c r="C43" s="57"/>
      <c r="D43" s="37" t="e">
        <f>VLOOKUP($C$43,DRFVO_ZRFD_kat!$A$2:$C$49,3,FALSE)</f>
        <v>#N/A</v>
      </c>
      <c r="E43" s="2"/>
      <c r="F43" s="71"/>
      <c r="G43" s="45"/>
      <c r="H43" s="45"/>
      <c r="I43" s="2"/>
      <c r="J43" s="2"/>
      <c r="K43" s="2"/>
    </row>
    <row r="44" spans="1:30" s="8" customFormat="1" ht="55.9" customHeight="1" x14ac:dyDescent="0.2">
      <c r="A44" s="52" t="str">
        <f>'Register RF_VO'!A$29</f>
        <v>DRFVO [3]</v>
      </c>
      <c r="B44" s="11" t="str">
        <f>'Register RF_VO'!B$29</f>
        <v>Druh zadávateľa/verejného obstarávateľa/obstarávateľa</v>
      </c>
      <c r="C44" s="57"/>
      <c r="D44" s="37" t="e">
        <f>VLOOKUP($C$44,DRFVO_ZRFD_kat!$A$2:$C$49,3,FALSE)</f>
        <v>#N/A</v>
      </c>
      <c r="E44" s="2"/>
      <c r="F44" s="71"/>
      <c r="G44" s="45"/>
      <c r="H44" s="45"/>
      <c r="I44" s="2"/>
      <c r="J44" s="2"/>
      <c r="K44" s="2"/>
    </row>
    <row r="45" spans="1:30" s="8" customFormat="1" ht="15" customHeight="1" x14ac:dyDescent="0.2">
      <c r="A45" s="42"/>
      <c r="B45" s="43"/>
      <c r="C45" s="19"/>
      <c r="D45" s="18"/>
      <c r="E45" s="2"/>
      <c r="F45" s="71"/>
      <c r="G45" s="45"/>
      <c r="H45" s="45"/>
      <c r="I45" s="2"/>
      <c r="J45" s="2"/>
      <c r="K45" s="2"/>
    </row>
    <row r="46" spans="1:30" s="8" customFormat="1" ht="15" customHeight="1" x14ac:dyDescent="0.2">
      <c r="A46" s="80" t="s">
        <v>112</v>
      </c>
      <c r="B46" s="81" t="s">
        <v>126</v>
      </c>
      <c r="C46" s="19"/>
      <c r="D46" s="18"/>
      <c r="E46" s="2"/>
      <c r="F46" s="71"/>
      <c r="G46" s="45"/>
      <c r="H46" s="45"/>
      <c r="I46" s="2"/>
      <c r="J46" s="2"/>
      <c r="K46" s="2"/>
    </row>
    <row r="47" spans="1:30" s="8" customFormat="1" ht="16.5" customHeight="1" x14ac:dyDescent="0.2">
      <c r="A47" s="153" t="s">
        <v>101</v>
      </c>
      <c r="B47" s="154"/>
      <c r="C47" s="155"/>
      <c r="D47" s="18"/>
      <c r="E47" s="2"/>
      <c r="F47" s="71"/>
      <c r="G47" s="45"/>
      <c r="H47" s="45"/>
      <c r="I47" s="2"/>
      <c r="J47" s="2"/>
      <c r="K47" s="2"/>
    </row>
    <row r="48" spans="1:30" s="8" customFormat="1" ht="16.5" customHeight="1" x14ac:dyDescent="0.2">
      <c r="A48" s="156" t="str">
        <f>_xlfn.IFNA(IF((D51+D52)&gt;=2,"Kontrola sa vykoná","Kontrola sa nevykoná"),"")</f>
        <v/>
      </c>
      <c r="B48" s="157"/>
      <c r="C48" s="158"/>
      <c r="D48" s="18"/>
      <c r="E48" s="2"/>
      <c r="F48" s="71"/>
      <c r="G48" s="45"/>
      <c r="H48" s="45"/>
      <c r="I48" s="2"/>
      <c r="J48" s="2"/>
      <c r="K48" s="2"/>
    </row>
    <row r="49" spans="1:11" s="8" customFormat="1" ht="15" customHeight="1" x14ac:dyDescent="0.2">
      <c r="A49" s="42"/>
      <c r="B49" s="43"/>
      <c r="C49" s="19"/>
      <c r="D49" s="18"/>
      <c r="E49" s="2"/>
      <c r="F49" s="71"/>
      <c r="G49" s="45"/>
      <c r="H49" s="45"/>
      <c r="I49" s="2"/>
      <c r="J49" s="2"/>
      <c r="K49" s="2"/>
    </row>
    <row r="50" spans="1:11" s="8" customFormat="1" ht="15" customHeight="1" x14ac:dyDescent="0.2">
      <c r="A50" s="120" t="str">
        <f>'Register RF_VO'!$A$32</f>
        <v>III. Úroveň (Osobitné  rizikové faktory verejného obstarávania): Fáza registrácie VO v ITMS</v>
      </c>
      <c r="B50" s="120"/>
      <c r="C50" s="75"/>
      <c r="D50" s="78"/>
      <c r="E50" s="2"/>
      <c r="F50" s="71"/>
      <c r="H50" s="45"/>
      <c r="I50" s="2"/>
      <c r="J50" s="2"/>
      <c r="K50" s="2"/>
    </row>
    <row r="51" spans="1:11" s="8" customFormat="1" ht="15" customHeight="1" x14ac:dyDescent="0.2">
      <c r="A51" s="52" t="str">
        <f>'Register RF_VO'!A$33</f>
        <v>ORFVO [1]</v>
      </c>
      <c r="B51" s="11" t="str">
        <f>'Register RF_VO'!B$33</f>
        <v>Definovanie 2 a viac podmienok účasti finančného a ekonomického postavenia</v>
      </c>
      <c r="C51" s="57"/>
      <c r="D51" s="37" t="e">
        <f>VLOOKUP($C$51,'Register RF_VO'!$G$33:$I$34,3,FALSE)</f>
        <v>#N/A</v>
      </c>
      <c r="E51" s="2"/>
      <c r="F51" s="71"/>
      <c r="G51" s="45"/>
      <c r="H51" s="45"/>
      <c r="I51" s="2"/>
      <c r="J51" s="2"/>
      <c r="K51" s="2"/>
    </row>
    <row r="52" spans="1:11" s="8" customFormat="1" ht="15" customHeight="1" x14ac:dyDescent="0.2">
      <c r="A52" s="52" t="str">
        <f>'Register RF_VO'!A$35</f>
        <v>ORFVO [2]</v>
      </c>
      <c r="B52" s="11" t="str">
        <f>'Register RF_VO'!B$35</f>
        <v>Definovanie 3 a viac podmienok účasti technickej alebo odbornej spôsobilosti</v>
      </c>
      <c r="C52" s="57"/>
      <c r="D52" s="37" t="e">
        <f>VLOOKUP($C$52,'Register RF_VO'!$G$35:$I$36,3,FALSE)</f>
        <v>#N/A</v>
      </c>
      <c r="E52" s="2"/>
      <c r="F52" s="71"/>
      <c r="G52" s="45"/>
      <c r="H52" s="45"/>
      <c r="I52" s="2"/>
      <c r="J52" s="2"/>
      <c r="K52" s="2"/>
    </row>
    <row r="53" spans="1:11" ht="15" customHeight="1" x14ac:dyDescent="0.2">
      <c r="D53" s="2"/>
    </row>
    <row r="54" spans="1:11" ht="15" customHeight="1" thickBot="1" x14ac:dyDescent="0.25">
      <c r="A54" s="80" t="s">
        <v>113</v>
      </c>
      <c r="F54" s="71"/>
    </row>
    <row r="55" spans="1:11" ht="16.5" customHeight="1" x14ac:dyDescent="0.2">
      <c r="A55" s="159" t="s">
        <v>73</v>
      </c>
      <c r="B55" s="160"/>
      <c r="C55" s="161"/>
      <c r="D55" s="67"/>
      <c r="F55" s="71"/>
    </row>
    <row r="56" spans="1:11" ht="16.5" customHeight="1" thickBot="1" x14ac:dyDescent="0.25">
      <c r="A56" s="162" t="e">
        <f>IF(A22="Prístup ku kontrole na základe náhodného výberu vzorky","Prístup ku kontrole na základe náhodného výberu vzorky",IF(OR(A22="Kontrola sa vykoná",A35="Kontrola sa vykoná",A48="Kontrola sa vykoná"),"Kontrola sa vykoná",IF(A35="Kontrola sa nevykoná","Kontrola sa nevykoná",IF(A48="Kontrola sa nevykoná","Kontrola sa nevykoná",""))))</f>
        <v>#N/A</v>
      </c>
      <c r="B56" s="163"/>
      <c r="C56" s="164"/>
      <c r="D56" s="67"/>
      <c r="F56" s="70"/>
    </row>
    <row r="57" spans="1:11" x14ac:dyDescent="0.2">
      <c r="A57" s="68"/>
      <c r="B57" s="68"/>
      <c r="C57" s="68"/>
    </row>
  </sheetData>
  <sheetProtection algorithmName="SHA-512" hashValue="BiLL9ftCxfasD1DFgUlBl6WVhnaRAImqTr1ZK0ApbCdcQd23QCo7bFwtKHCnONSUDFH2Ndt+ZdmV2LOuZL2OQw==" saltValue="kZu/6Dux8zHKP9XAkumHag==" spinCount="100000" sheet="1" objects="1" scenarios="1" formatColumns="0" formatRows="0"/>
  <protectedRanges>
    <protectedRange sqref="B4:C19 D35 D37 C42:C44 C51:C52 C26:C31" name="Range1"/>
  </protectedRanges>
  <mergeCells count="27">
    <mergeCell ref="A55:C55"/>
    <mergeCell ref="A56:C56"/>
    <mergeCell ref="B14:C14"/>
    <mergeCell ref="B15:C15"/>
    <mergeCell ref="B17:C17"/>
    <mergeCell ref="B18:C18"/>
    <mergeCell ref="A21:C21"/>
    <mergeCell ref="A22:C22"/>
    <mergeCell ref="A25:B25"/>
    <mergeCell ref="B16:C16"/>
    <mergeCell ref="B19:C19"/>
    <mergeCell ref="B4:C4"/>
    <mergeCell ref="B5:C5"/>
    <mergeCell ref="B6:C6"/>
    <mergeCell ref="B8:C8"/>
    <mergeCell ref="B10:C10"/>
    <mergeCell ref="B7:C7"/>
    <mergeCell ref="B9:C9"/>
    <mergeCell ref="B11:C11"/>
    <mergeCell ref="B12:C12"/>
    <mergeCell ref="A50:B50"/>
    <mergeCell ref="A41:B41"/>
    <mergeCell ref="A34:C34"/>
    <mergeCell ref="A35:C35"/>
    <mergeCell ref="A47:C47"/>
    <mergeCell ref="A48:C48"/>
    <mergeCell ref="B13:C13"/>
  </mergeCells>
  <conditionalFormatting sqref="E40">
    <cfRule type="iconSet" priority="1">
      <iconSet reverse="1">
        <cfvo type="percent" val="0"/>
        <cfvo type="num" val="($D$35-2)"/>
        <cfvo type="num" val="$D$35"/>
      </iconSet>
    </cfRule>
  </conditionalFormatting>
  <hyperlinks>
    <hyperlink ref="A3" location="Legenda!A1" display="Návrat k legende modelu"/>
  </hyperlinks>
  <pageMargins left="0.70866141732283472" right="0.70866141732283472" top="0.74803149606299213" bottom="0.74803149606299213" header="0.31496062992125984" footer="0.31496062992125984"/>
  <pageSetup paperSize="9" scale="61" fitToHeight="0" orientation="landscape" r:id="rId1"/>
  <headerFooter>
    <oddHeader>&amp;L&amp;"Arial,Tučné"&amp;9&amp;A&amp;R&amp;"Arial,Tučné"&amp;9&amp;F</oddHeader>
    <oddFooter>&amp;C&amp;P/&amp;N</oddFooter>
  </headerFooter>
  <ignoredErrors>
    <ignoredError sqref="D51:D52" evalError="1"/>
  </ignoredErrors>
  <extLst>
    <ext xmlns:x14="http://schemas.microsoft.com/office/spreadsheetml/2009/9/main" uri="{CCE6A557-97BC-4b89-ADB6-D9C93CAAB3DF}">
      <x14:dataValidations xmlns:xm="http://schemas.microsoft.com/office/excel/2006/main" xWindow="1187" yWindow="650" count="12">
        <x14:dataValidation type="list" allowBlank="1" showInputMessage="1" showErrorMessage="1" prompt="výber zo zoznamu">
          <x14:formula1>
            <xm:f>'Register RF_VO'!$G$7:$G$9</xm:f>
          </x14:formula1>
          <xm:sqref>C26</xm:sqref>
        </x14:dataValidation>
        <x14:dataValidation type="list" allowBlank="1" showInputMessage="1" showErrorMessage="1" prompt="výber zo zoznamu">
          <x14:formula1>
            <xm:f>'Register RF_VO'!$G$10:$G$11</xm:f>
          </x14:formula1>
          <xm:sqref>C27</xm:sqref>
        </x14:dataValidation>
        <x14:dataValidation type="list" allowBlank="1" showInputMessage="1" showErrorMessage="1" prompt="výber zo zoznamu">
          <x14:formula1>
            <xm:f>'Register RF_VO'!$G$14:$G$15</xm:f>
          </x14:formula1>
          <xm:sqref>C29</xm:sqref>
        </x14:dataValidation>
        <x14:dataValidation type="list" allowBlank="1" showInputMessage="1" showErrorMessage="1" prompt="výber zo zoznamu">
          <x14:formula1>
            <xm:f>'Register RF_VO'!$G$16:$G$17</xm:f>
          </x14:formula1>
          <xm:sqref>C30</xm:sqref>
        </x14:dataValidation>
        <x14:dataValidation type="list" allowBlank="1" showInputMessage="1" showErrorMessage="1" prompt="výber zo zoznamu">
          <x14:formula1>
            <xm:f>'Register RF_VO'!$G$33:$G$34</xm:f>
          </x14:formula1>
          <xm:sqref>C51</xm:sqref>
        </x14:dataValidation>
        <x14:dataValidation type="list" allowBlank="1" showInputMessage="1" showErrorMessage="1" prompt="výber zo zoznamu">
          <x14:formula1>
            <xm:f>'Register RF_VO'!$G$35:$G$36</xm:f>
          </x14:formula1>
          <xm:sqref>C52:C53</xm:sqref>
        </x14:dataValidation>
        <x14:dataValidation type="list" allowBlank="1" showInputMessage="1" showErrorMessage="1" prompt="výber zo zoznamu">
          <x14:formula1>
            <xm:f>'Register RF_VO'!$G$12:$G$13</xm:f>
          </x14:formula1>
          <xm:sqref>C28</xm:sqref>
        </x14:dataValidation>
        <x14:dataValidation type="list" allowBlank="1" showInputMessage="1" showErrorMessage="1" prompt="výber zo zoznamu">
          <x14:formula1>
            <xm:f>DRFVO_ZRFD_kat!$A$20:$A$30</xm:f>
          </x14:formula1>
          <xm:sqref>C43</xm:sqref>
        </x14:dataValidation>
        <x14:dataValidation type="list" allowBlank="1" showInputMessage="1" showErrorMessage="1" prompt="výber zo zoznamu">
          <x14:formula1>
            <xm:f>'Register RF_VO'!$G$29:$G$31</xm:f>
          </x14:formula1>
          <xm:sqref>C49 C45:C46</xm:sqref>
        </x14:dataValidation>
        <x14:dataValidation type="list" allowBlank="1" showInputMessage="1" showErrorMessage="1" prompt="výber zo zoznamu">
          <x14:formula1>
            <xm:f>DRFVO_ZRFD_kat!$A$36:$A$49</xm:f>
          </x14:formula1>
          <xm:sqref>C44</xm:sqref>
        </x14:dataValidation>
        <x14:dataValidation type="list" allowBlank="1" showInputMessage="1" showErrorMessage="1" prompt="výber zo zoznamu">
          <x14:formula1>
            <xm:f>'Register RF_VO'!$G$18:$G$19</xm:f>
          </x14:formula1>
          <xm:sqref>C31</xm:sqref>
        </x14:dataValidation>
        <x14:dataValidation type="list" allowBlank="1" showInputMessage="1" showErrorMessage="1" prompt="výber zo zoznamu">
          <x14:formula1>
            <xm:f>DRFVO_ZRFD_kat!$A$2:$A$11</xm:f>
          </x14:formula1>
          <xm:sqref>C42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472C4"/>
    <pageSetUpPr fitToPage="1"/>
  </sheetPr>
  <dimension ref="A1:F31"/>
  <sheetViews>
    <sheetView showGridLines="0" view="pageBreakPreview" zoomScale="85" zoomScaleNormal="100" zoomScaleSheetLayoutView="85" workbookViewId="0">
      <selection activeCell="D28" sqref="D28"/>
    </sheetView>
  </sheetViews>
  <sheetFormatPr defaultColWidth="8.7109375" defaultRowHeight="12" x14ac:dyDescent="0.2"/>
  <cols>
    <col min="1" max="1" width="23" style="2" customWidth="1"/>
    <col min="2" max="2" width="75.5703125" style="2" customWidth="1"/>
    <col min="3" max="3" width="76.5703125" style="2" customWidth="1"/>
    <col min="4" max="4" width="27.42578125" style="16" customWidth="1"/>
    <col min="5" max="5" width="10" style="2" customWidth="1"/>
    <col min="6" max="16384" width="8.7109375" style="2"/>
  </cols>
  <sheetData>
    <row r="1" spans="1:4" ht="15.75" x14ac:dyDescent="0.25">
      <c r="A1" s="27" t="s">
        <v>55</v>
      </c>
    </row>
    <row r="2" spans="1:4" ht="15" customHeight="1" x14ac:dyDescent="0.25">
      <c r="A2" s="27"/>
    </row>
    <row r="3" spans="1:4" ht="15" customHeight="1" x14ac:dyDescent="0.2">
      <c r="A3" s="33" t="s">
        <v>31</v>
      </c>
      <c r="B3" s="55"/>
    </row>
    <row r="4" spans="1:4" ht="15" x14ac:dyDescent="0.2">
      <c r="A4" s="64" t="s">
        <v>14</v>
      </c>
      <c r="B4" s="151"/>
      <c r="C4" s="152"/>
      <c r="D4" s="56"/>
    </row>
    <row r="5" spans="1:4" ht="15" x14ac:dyDescent="0.2">
      <c r="A5" s="64" t="s">
        <v>15</v>
      </c>
      <c r="B5" s="151"/>
      <c r="C5" s="152"/>
      <c r="D5" s="56"/>
    </row>
    <row r="6" spans="1:4" ht="15" x14ac:dyDescent="0.2">
      <c r="A6" s="64" t="s">
        <v>106</v>
      </c>
      <c r="B6" s="151"/>
      <c r="C6" s="152"/>
      <c r="D6" s="56"/>
    </row>
    <row r="7" spans="1:4" ht="14.45" customHeight="1" x14ac:dyDescent="0.2">
      <c r="A7" s="64" t="s">
        <v>107</v>
      </c>
      <c r="B7" s="151"/>
      <c r="C7" s="152"/>
      <c r="D7" s="56"/>
    </row>
    <row r="8" spans="1:4" ht="36" x14ac:dyDescent="0.2">
      <c r="A8" s="64" t="s">
        <v>108</v>
      </c>
      <c r="B8" s="151"/>
      <c r="C8" s="152"/>
      <c r="D8" s="56"/>
    </row>
    <row r="9" spans="1:4" ht="36" x14ac:dyDescent="0.2">
      <c r="A9" s="64" t="s">
        <v>109</v>
      </c>
      <c r="B9" s="151"/>
      <c r="C9" s="152"/>
      <c r="D9" s="56"/>
    </row>
    <row r="10" spans="1:4" ht="36" x14ac:dyDescent="0.2">
      <c r="A10" s="64" t="s">
        <v>65</v>
      </c>
      <c r="B10" s="151"/>
      <c r="C10" s="152"/>
      <c r="D10" s="56"/>
    </row>
    <row r="11" spans="1:4" ht="24" x14ac:dyDescent="0.2">
      <c r="A11" s="64" t="s">
        <v>66</v>
      </c>
      <c r="B11" s="151"/>
      <c r="C11" s="152"/>
      <c r="D11" s="56"/>
    </row>
    <row r="12" spans="1:4" ht="36" x14ac:dyDescent="0.2">
      <c r="A12" s="64" t="s">
        <v>67</v>
      </c>
      <c r="B12" s="151"/>
      <c r="C12" s="152"/>
      <c r="D12" s="56"/>
    </row>
    <row r="13" spans="1:4" ht="15" x14ac:dyDescent="0.2">
      <c r="A13" s="64" t="s">
        <v>118</v>
      </c>
      <c r="B13" s="151"/>
      <c r="C13" s="152"/>
    </row>
    <row r="14" spans="1:4" ht="37.5" customHeight="1" x14ac:dyDescent="0.2">
      <c r="A14" s="64" t="s">
        <v>68</v>
      </c>
      <c r="B14" s="165"/>
      <c r="C14" s="166"/>
    </row>
    <row r="15" spans="1:4" ht="24" x14ac:dyDescent="0.2">
      <c r="A15" s="64" t="s">
        <v>120</v>
      </c>
      <c r="B15" s="165"/>
      <c r="C15" s="166"/>
      <c r="D15" s="56"/>
    </row>
    <row r="16" spans="1:4" ht="15" x14ac:dyDescent="0.2">
      <c r="A16" s="64" t="s">
        <v>121</v>
      </c>
      <c r="B16" s="165"/>
      <c r="C16" s="166"/>
      <c r="D16" s="56"/>
    </row>
    <row r="17" spans="1:6" ht="36" x14ac:dyDescent="0.2">
      <c r="A17" s="64" t="s">
        <v>69</v>
      </c>
      <c r="B17" s="167"/>
      <c r="C17" s="168"/>
      <c r="D17" s="56"/>
    </row>
    <row r="18" spans="1:6" ht="15" x14ac:dyDescent="0.2">
      <c r="A18" s="64" t="s">
        <v>16</v>
      </c>
      <c r="B18" s="151"/>
      <c r="C18" s="152"/>
      <c r="D18" s="56"/>
    </row>
    <row r="19" spans="1:6" ht="15" x14ac:dyDescent="0.2">
      <c r="A19" s="64" t="s">
        <v>212</v>
      </c>
      <c r="B19" s="167"/>
      <c r="C19" s="168"/>
      <c r="D19" s="17"/>
    </row>
    <row r="20" spans="1:6" ht="15" customHeight="1" x14ac:dyDescent="0.2">
      <c r="A20" s="80"/>
      <c r="B20" s="81"/>
      <c r="C20" s="19"/>
      <c r="D20" s="18"/>
    </row>
    <row r="21" spans="1:6" ht="17.25" customHeight="1" x14ac:dyDescent="0.2">
      <c r="A21" s="153" t="s">
        <v>59</v>
      </c>
      <c r="B21" s="154"/>
      <c r="C21" s="155"/>
      <c r="D21" s="59"/>
    </row>
    <row r="22" spans="1:6" ht="17.25" customHeight="1" x14ac:dyDescent="0.2">
      <c r="A22" s="156" t="e">
        <f>IF(OR(D26=1),"Kontrola sa vykoná","Kontrola sa nevykoná")</f>
        <v>#N/A</v>
      </c>
      <c r="B22" s="157"/>
      <c r="C22" s="158"/>
      <c r="D22" s="59"/>
      <c r="F22" s="70"/>
    </row>
    <row r="23" spans="1:6" ht="15" customHeight="1" x14ac:dyDescent="0.2">
      <c r="A23" s="43"/>
      <c r="B23" s="58"/>
      <c r="C23" s="19"/>
      <c r="D23" s="18"/>
      <c r="F23" s="71"/>
    </row>
    <row r="24" spans="1:6" ht="17.25" customHeight="1" x14ac:dyDescent="0.2">
      <c r="A24" s="34" t="str">
        <f>'Register RF_VO'!$A$4</f>
        <v>P.č. rizikového faktora</v>
      </c>
      <c r="B24" s="50" t="str">
        <f>'Register RF_VO'!$B$4</f>
        <v>Názov rizikového faktora</v>
      </c>
      <c r="C24" s="53" t="s">
        <v>61</v>
      </c>
      <c r="D24" s="53"/>
      <c r="F24" s="71"/>
    </row>
    <row r="25" spans="1:6" ht="15" customHeight="1" x14ac:dyDescent="0.2">
      <c r="A25" s="120" t="str">
        <f>'Register RF_VO'!A6</f>
        <v>I. Úroveň (Základné rizikové faktory verejného obstarávania): Fáza registrácie VO v ITMS</v>
      </c>
      <c r="B25" s="120"/>
      <c r="C25" s="49"/>
      <c r="D25" s="49"/>
      <c r="F25" s="71"/>
    </row>
    <row r="26" spans="1:6" x14ac:dyDescent="0.2">
      <c r="A26" s="52" t="str">
        <f>'Register RF_VO_fáz_prj'!A7</f>
        <v>ZRFVO [A]</v>
      </c>
      <c r="B26" s="52" t="str">
        <f>'Register RF_VO_fáz_prj'!B7</f>
        <v>Kontrola vykonaná</v>
      </c>
      <c r="C26" s="57"/>
      <c r="D26" s="37" t="e">
        <f>VLOOKUP($C$26,'Register RF_VO_fáz_prj'!$G$7:$I$9,3,FALSE)</f>
        <v>#N/A</v>
      </c>
      <c r="F26" s="71"/>
    </row>
    <row r="27" spans="1:6" ht="15" customHeight="1" x14ac:dyDescent="0.2">
      <c r="D27" s="2"/>
    </row>
    <row r="28" spans="1:6" ht="15" customHeight="1" thickBot="1" x14ac:dyDescent="0.25">
      <c r="A28" s="80" t="s">
        <v>113</v>
      </c>
      <c r="F28" s="71"/>
    </row>
    <row r="29" spans="1:6" ht="16.5" customHeight="1" x14ac:dyDescent="0.2">
      <c r="A29" s="159" t="s">
        <v>73</v>
      </c>
      <c r="B29" s="160"/>
      <c r="C29" s="161"/>
      <c r="D29" s="67"/>
      <c r="F29" s="71"/>
    </row>
    <row r="30" spans="1:6" ht="16.5" customHeight="1" thickBot="1" x14ac:dyDescent="0.25">
      <c r="A30" s="162" t="e">
        <f>A22</f>
        <v>#N/A</v>
      </c>
      <c r="B30" s="163"/>
      <c r="C30" s="164"/>
      <c r="D30" s="67"/>
      <c r="F30" s="70"/>
    </row>
    <row r="31" spans="1:6" x14ac:dyDescent="0.2">
      <c r="A31" s="68"/>
      <c r="B31" s="68"/>
      <c r="C31" s="68"/>
    </row>
  </sheetData>
  <sheetProtection algorithmName="SHA-512" hashValue="hBSqHw+holVRtVki7sWLekgI4cJJEdFYaD5cah4+WgkxVsF4r5HCbUXPrOaRRyeNoF23pFjUsmx+D1OHMzATWQ==" saltValue="oWXrF9JxhEUvuPkYRexk5A==" spinCount="100000" sheet="1" objects="1" scenarios="1" formatColumns="0" formatRows="0"/>
  <protectedRanges>
    <protectedRange sqref="B4:C19 C26" name="Range1"/>
  </protectedRanges>
  <mergeCells count="21">
    <mergeCell ref="A29:C29"/>
    <mergeCell ref="A30:C30"/>
    <mergeCell ref="A25:B25"/>
    <mergeCell ref="B16:C16"/>
    <mergeCell ref="B17:C17"/>
    <mergeCell ref="B18:C18"/>
    <mergeCell ref="B19:C19"/>
    <mergeCell ref="A21:C21"/>
    <mergeCell ref="A22:C22"/>
    <mergeCell ref="B15:C15"/>
    <mergeCell ref="B4:C4"/>
    <mergeCell ref="B5:C5"/>
    <mergeCell ref="B6:C6"/>
    <mergeCell ref="B7:C7"/>
    <mergeCell ref="B8:C8"/>
    <mergeCell ref="B9:C9"/>
    <mergeCell ref="B10:C10"/>
    <mergeCell ref="B11:C11"/>
    <mergeCell ref="B12:C12"/>
    <mergeCell ref="B13:C13"/>
    <mergeCell ref="B14:C14"/>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61" fitToHeight="0" orientation="landscape" r:id="rId1"/>
  <headerFooter>
    <oddHeader>&amp;L&amp;"Arial,Tučné"&amp;9&amp;A&amp;R&amp;"Arial,Tučné"&amp;9&amp;F</oddHeader>
    <oddFooter>&amp;C&amp;P/&amp;N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prompt="výber zo zoznamu">
          <x14:formula1>
            <xm:f>'Register RF_VO'!$G$35:$G$36</xm:f>
          </x14:formula1>
          <xm:sqref>C27</xm:sqref>
        </x14:dataValidation>
        <x14:dataValidation type="list" allowBlank="1" showInputMessage="1" showErrorMessage="1" prompt="výber zo zoznamu">
          <x14:formula1>
            <xm:f>'Register RF_VO_fáz_prj'!$G$7:$G$9</xm:f>
          </x14:formula1>
          <xm:sqref>C26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pageSetUpPr fitToPage="1"/>
  </sheetPr>
  <dimension ref="A1:F38"/>
  <sheetViews>
    <sheetView showGridLines="0" view="pageBreakPreview" topLeftCell="A16" zoomScale="85" zoomScaleNormal="100" zoomScaleSheetLayoutView="85" workbookViewId="0">
      <selection activeCell="D23" sqref="D23"/>
    </sheetView>
  </sheetViews>
  <sheetFormatPr defaultColWidth="8.7109375" defaultRowHeight="12" x14ac:dyDescent="0.2"/>
  <cols>
    <col min="1" max="1" width="23" style="2" customWidth="1"/>
    <col min="2" max="2" width="62.28515625" style="2" customWidth="1"/>
    <col min="3" max="3" width="76.5703125" style="2" customWidth="1"/>
    <col min="4" max="4" width="23" style="16" bestFit="1" customWidth="1"/>
    <col min="5" max="5" width="27.28515625" style="2" customWidth="1"/>
    <col min="6" max="16384" width="8.7109375" style="2"/>
  </cols>
  <sheetData>
    <row r="1" spans="1:4" ht="15.75" x14ac:dyDescent="0.25">
      <c r="A1" s="27" t="s">
        <v>62</v>
      </c>
    </row>
    <row r="2" spans="1:4" ht="15" customHeight="1" x14ac:dyDescent="0.25">
      <c r="A2" s="27"/>
    </row>
    <row r="3" spans="1:4" ht="15" customHeight="1" x14ac:dyDescent="0.2">
      <c r="A3" s="33" t="s">
        <v>31</v>
      </c>
      <c r="B3" s="55"/>
    </row>
    <row r="4" spans="1:4" ht="15" x14ac:dyDescent="0.2">
      <c r="A4" s="64" t="s">
        <v>14</v>
      </c>
      <c r="B4" s="151"/>
      <c r="C4" s="152"/>
      <c r="D4" s="56"/>
    </row>
    <row r="5" spans="1:4" ht="15" x14ac:dyDescent="0.2">
      <c r="A5" s="64" t="s">
        <v>15</v>
      </c>
      <c r="B5" s="169"/>
      <c r="C5" s="170"/>
      <c r="D5" s="56"/>
    </row>
    <row r="6" spans="1:4" ht="15" x14ac:dyDescent="0.2">
      <c r="A6" s="64" t="s">
        <v>106</v>
      </c>
      <c r="B6" s="151"/>
      <c r="C6" s="152"/>
      <c r="D6" s="56"/>
    </row>
    <row r="7" spans="1:4" ht="14.45" customHeight="1" x14ac:dyDescent="0.2">
      <c r="A7" s="64" t="s">
        <v>107</v>
      </c>
      <c r="B7" s="151"/>
      <c r="C7" s="152"/>
      <c r="D7" s="56"/>
    </row>
    <row r="8" spans="1:4" ht="36" x14ac:dyDescent="0.2">
      <c r="A8" s="64" t="s">
        <v>108</v>
      </c>
      <c r="B8" s="151"/>
      <c r="C8" s="152"/>
      <c r="D8" s="56"/>
    </row>
    <row r="9" spans="1:4" ht="36" x14ac:dyDescent="0.2">
      <c r="A9" s="64" t="s">
        <v>109</v>
      </c>
      <c r="B9" s="151"/>
      <c r="C9" s="152"/>
      <c r="D9" s="56"/>
    </row>
    <row r="10" spans="1:4" ht="36" x14ac:dyDescent="0.2">
      <c r="A10" s="64" t="s">
        <v>65</v>
      </c>
      <c r="B10" s="169"/>
      <c r="C10" s="170"/>
      <c r="D10" s="56"/>
    </row>
    <row r="11" spans="1:4" ht="24" x14ac:dyDescent="0.2">
      <c r="A11" s="64" t="s">
        <v>66</v>
      </c>
      <c r="B11" s="169"/>
      <c r="C11" s="170"/>
      <c r="D11" s="56"/>
    </row>
    <row r="12" spans="1:4" ht="36" x14ac:dyDescent="0.2">
      <c r="A12" s="64" t="s">
        <v>67</v>
      </c>
      <c r="B12" s="169"/>
      <c r="C12" s="170"/>
      <c r="D12" s="56"/>
    </row>
    <row r="13" spans="1:4" ht="37.5" customHeight="1" x14ac:dyDescent="0.2">
      <c r="A13" s="64" t="s">
        <v>68</v>
      </c>
      <c r="B13" s="165"/>
      <c r="C13" s="166"/>
    </row>
    <row r="14" spans="1:4" ht="24" x14ac:dyDescent="0.2">
      <c r="A14" s="64" t="s">
        <v>120</v>
      </c>
      <c r="B14" s="165"/>
      <c r="C14" s="166"/>
      <c r="D14" s="56"/>
    </row>
    <row r="15" spans="1:4" ht="15" x14ac:dyDescent="0.2">
      <c r="A15" s="64" t="s">
        <v>121</v>
      </c>
      <c r="B15" s="165"/>
      <c r="C15" s="166"/>
      <c r="D15" s="56"/>
    </row>
    <row r="16" spans="1:4" ht="42.75" customHeight="1" x14ac:dyDescent="0.2">
      <c r="A16" s="64" t="s">
        <v>123</v>
      </c>
      <c r="B16" s="165"/>
      <c r="C16" s="166"/>
      <c r="D16" s="56"/>
    </row>
    <row r="17" spans="1:6" ht="42.75" customHeight="1" x14ac:dyDescent="0.2">
      <c r="A17" s="64" t="s">
        <v>122</v>
      </c>
      <c r="B17" s="165"/>
      <c r="C17" s="166"/>
      <c r="D17" s="56"/>
    </row>
    <row r="18" spans="1:6" ht="36" x14ac:dyDescent="0.2">
      <c r="A18" s="64" t="s">
        <v>70</v>
      </c>
      <c r="B18" s="171"/>
      <c r="C18" s="172"/>
      <c r="D18" s="56"/>
    </row>
    <row r="19" spans="1:6" ht="15" x14ac:dyDescent="0.2">
      <c r="A19" s="64" t="s">
        <v>71</v>
      </c>
      <c r="B19" s="65"/>
      <c r="C19" s="66"/>
      <c r="D19" s="56"/>
    </row>
    <row r="20" spans="1:6" x14ac:dyDescent="0.2">
      <c r="A20" s="64" t="s">
        <v>124</v>
      </c>
      <c r="B20" s="175"/>
      <c r="C20" s="175"/>
      <c r="D20" s="56"/>
    </row>
    <row r="21" spans="1:6" ht="15" x14ac:dyDescent="0.2">
      <c r="A21" s="64" t="s">
        <v>16</v>
      </c>
      <c r="B21" s="169"/>
      <c r="C21" s="173"/>
      <c r="D21" s="56"/>
    </row>
    <row r="22" spans="1:6" ht="66" customHeight="1" x14ac:dyDescent="0.2">
      <c r="A22" s="76" t="s">
        <v>91</v>
      </c>
      <c r="B22" s="174"/>
      <c r="C22" s="175"/>
    </row>
    <row r="23" spans="1:6" ht="15" x14ac:dyDescent="0.2">
      <c r="A23" s="64" t="s">
        <v>212</v>
      </c>
      <c r="B23" s="171"/>
      <c r="C23" s="172"/>
    </row>
    <row r="24" spans="1:6" ht="15" customHeight="1" x14ac:dyDescent="0.2">
      <c r="A24" s="80" t="s">
        <v>110</v>
      </c>
      <c r="B24" s="81" t="s">
        <v>208</v>
      </c>
      <c r="C24" s="19"/>
      <c r="D24" s="18"/>
    </row>
    <row r="25" spans="1:6" ht="17.25" customHeight="1" x14ac:dyDescent="0.2">
      <c r="A25" s="153" t="s">
        <v>63</v>
      </c>
      <c r="B25" s="154"/>
      <c r="C25" s="155"/>
      <c r="D25" s="59"/>
    </row>
    <row r="26" spans="1:6" ht="17.25" customHeight="1" x14ac:dyDescent="0.2">
      <c r="A26" s="156" t="e">
        <f>IF((D30+D31+D32+D33+D34)&gt;=1,"Kontrola sa vykoná","Kontrola sa nevykoná")</f>
        <v>#N/A</v>
      </c>
      <c r="B26" s="157"/>
      <c r="C26" s="158"/>
      <c r="D26" s="59"/>
      <c r="F26" s="47"/>
    </row>
    <row r="27" spans="1:6" ht="15" customHeight="1" x14ac:dyDescent="0.2">
      <c r="A27" s="43"/>
      <c r="B27" s="58"/>
      <c r="C27" s="19"/>
      <c r="D27" s="18"/>
    </row>
    <row r="28" spans="1:6" ht="17.25" customHeight="1" x14ac:dyDescent="0.2">
      <c r="A28" s="34" t="str">
        <f>'Register RF_D'!$A$4</f>
        <v>P.č. rizikového faktora</v>
      </c>
      <c r="B28" s="50" t="str">
        <f>'Register RF_D'!$B$4</f>
        <v>Názov rizikového faktora</v>
      </c>
      <c r="C28" s="53" t="s">
        <v>61</v>
      </c>
      <c r="D28" s="53"/>
    </row>
    <row r="29" spans="1:6" ht="15" customHeight="1" x14ac:dyDescent="0.2">
      <c r="A29" s="120" t="str">
        <f>'Register RF_D'!$A$6</f>
        <v>I. Úroveň (Základné rizikové faktory na úrovni dodatku): Fáza registrácie dodatku v ITMS</v>
      </c>
      <c r="B29" s="120"/>
      <c r="C29" s="49"/>
      <c r="D29" s="49"/>
    </row>
    <row r="30" spans="1:6" ht="15" customHeight="1" x14ac:dyDescent="0.2">
      <c r="A30" s="52" t="str">
        <f>'Register RF_D'!A$7</f>
        <v>ZRFD [1]</v>
      </c>
      <c r="B30" s="11" t="str">
        <f>'Register RF_D'!B$7</f>
        <v>Metóda verejného obstarávania na základe finančného limitu</v>
      </c>
      <c r="C30" s="57"/>
      <c r="D30" s="37" t="e">
        <f>VLOOKUP($C$30,'Register RF_D'!$G$7:$I$8,3,FALSE)</f>
        <v>#N/A</v>
      </c>
    </row>
    <row r="31" spans="1:6" ht="15" customHeight="1" x14ac:dyDescent="0.2">
      <c r="A31" s="52" t="str">
        <f>'Register RF_D'!A$9</f>
        <v>ZRFD [2]</v>
      </c>
      <c r="B31" s="11" t="str">
        <f>'Register RF_D'!B$9</f>
        <v>Udelené pokuty</v>
      </c>
      <c r="C31" s="57"/>
      <c r="D31" s="37">
        <f>_xlfn.IFNA(VLOOKUP($C$31,'Register RF_D'!$G$9:$I$10,3,FALSE),0)</f>
        <v>0</v>
      </c>
    </row>
    <row r="32" spans="1:6" ht="15" customHeight="1" x14ac:dyDescent="0.2">
      <c r="A32" s="52" t="str">
        <f>'Register RF_D'!A$11</f>
        <v>ZRFD [3]</v>
      </c>
      <c r="B32" s="11" t="str">
        <f>'Register RF_D'!B$11</f>
        <v>Medializovaný podnet</v>
      </c>
      <c r="C32" s="57"/>
      <c r="D32" s="37">
        <f>_xlfn.IFNA(VLOOKUP($C$32,'Register RF_D'!$G$11:$I$12,3,FALSE),0)</f>
        <v>0</v>
      </c>
    </row>
    <row r="33" spans="1:6" ht="15" customHeight="1" x14ac:dyDescent="0.2">
      <c r="A33" s="52" t="str">
        <f>'Register RF_D'!A$13</f>
        <v>ZRFD [4]</v>
      </c>
      <c r="B33" s="11" t="str">
        <f>'Register RF_D'!B$13</f>
        <v>Podozrenie z podvodu/ korupcie/ konfliktu záujmov</v>
      </c>
      <c r="C33" s="57"/>
      <c r="D33" s="37">
        <f>_xlfn.IFNA(VLOOKUP($C$33,'Register RF_D'!$G$13:$I$14,3,FALSE),0)</f>
        <v>0</v>
      </c>
    </row>
    <row r="34" spans="1:6" ht="15.6" customHeight="1" x14ac:dyDescent="0.2">
      <c r="A34" s="52" t="str">
        <f>'Register RF_D'!A$15</f>
        <v>ZRFD [5]</v>
      </c>
      <c r="B34" s="11" t="str">
        <f>'Register RF_D'!B$15</f>
        <v>Zmena s potenciálnym dopadom na výsledok verejného obstarávania</v>
      </c>
      <c r="C34" s="57"/>
      <c r="D34" s="37">
        <f>_xlfn.IFNA(VLOOKUP(Analýza_rizík_D!$C$34,DRFVO_ZRFD_kat!$A$55:$C$70,3,FALSE),0)</f>
        <v>0</v>
      </c>
    </row>
    <row r="35" spans="1:6" ht="15" customHeight="1" x14ac:dyDescent="0.2">
      <c r="A35" s="42"/>
      <c r="B35" s="43"/>
      <c r="C35" s="19"/>
      <c r="D35" s="18"/>
    </row>
    <row r="36" spans="1:6" ht="15" customHeight="1" thickBot="1" x14ac:dyDescent="0.25"/>
    <row r="37" spans="1:6" ht="16.5" customHeight="1" x14ac:dyDescent="0.2">
      <c r="A37" s="159" t="s">
        <v>86</v>
      </c>
      <c r="B37" s="160"/>
      <c r="C37" s="161"/>
    </row>
    <row r="38" spans="1:6" ht="16.5" customHeight="1" thickBot="1" x14ac:dyDescent="0.25">
      <c r="A38" s="162" t="e">
        <f>A26</f>
        <v>#N/A</v>
      </c>
      <c r="B38" s="163"/>
      <c r="C38" s="164"/>
      <c r="F38" s="47"/>
    </row>
  </sheetData>
  <sheetProtection algorithmName="SHA-512" hashValue="wCTjVZbrbjtiogyURJG7Nhb3gJDx4MfkT/QBsxCeC0PYUM+LZy1+7F0yApGo9K+fyIVTp+PCjjpx0GlgZGo2Pw==" saltValue="OFgvJq2aLe79cBgjeF8z9Q==" spinCount="100000" sheet="1" objects="1" scenarios="1" formatColumns="0" formatRows="0"/>
  <protectedRanges>
    <protectedRange sqref="B4:C23 C30:C34" name="Range1"/>
    <protectedRange algorithmName="SHA-512" hashValue="TrxkLpQGivUrht+RAzlTHatvEEk/025SYtE26SUUGigTSetyPoyluODvlnfQnn5ONvz/+bqlCUlBPFNBX7vnBA==" saltValue="g2CJUycIxY15C3UiCYmtUw==" spinCount="100000" sqref="B23:C23" name="Range1_1"/>
  </protectedRanges>
  <mergeCells count="24">
    <mergeCell ref="A37:C37"/>
    <mergeCell ref="A38:C38"/>
    <mergeCell ref="A26:C26"/>
    <mergeCell ref="A29:B29"/>
    <mergeCell ref="B12:C12"/>
    <mergeCell ref="B13:C13"/>
    <mergeCell ref="B14:C14"/>
    <mergeCell ref="B18:C18"/>
    <mergeCell ref="B21:C21"/>
    <mergeCell ref="A25:C25"/>
    <mergeCell ref="B15:C15"/>
    <mergeCell ref="B16:C16"/>
    <mergeCell ref="B17:C17"/>
    <mergeCell ref="B22:C22"/>
    <mergeCell ref="B20:C20"/>
    <mergeCell ref="B23:C23"/>
    <mergeCell ref="B11:C11"/>
    <mergeCell ref="B4:C4"/>
    <mergeCell ref="B5:C5"/>
    <mergeCell ref="B6:C6"/>
    <mergeCell ref="B8:C8"/>
    <mergeCell ref="B10:C10"/>
    <mergeCell ref="B7:C7"/>
    <mergeCell ref="B9:C9"/>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60" fitToWidth="0" orientation="landscape" r:id="rId1"/>
  <headerFooter>
    <oddHeader>&amp;L&amp;"Arial,Tučné"&amp;9&amp;A&amp;R&amp;"Arial,Tučné"&amp;9&amp;F</oddHeader>
    <oddFooter>&amp;C&amp;P/&amp;N</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prompt="výber zo zoznamu">
          <x14:formula1>
            <xm:f>'Register RF_D'!$G$11:$G$12</xm:f>
          </x14:formula1>
          <xm:sqref>C32</xm:sqref>
        </x14:dataValidation>
        <x14:dataValidation type="list" allowBlank="1" showInputMessage="1" showErrorMessage="1" prompt="výber zo zoznamu">
          <x14:formula1>
            <xm:f>'Register RF_D'!$G$9:$G$10</xm:f>
          </x14:formula1>
          <xm:sqref>C31</xm:sqref>
        </x14:dataValidation>
        <x14:dataValidation type="list" allowBlank="1" showInputMessage="1" showErrorMessage="1" prompt="výber zo zoznamu">
          <x14:formula1>
            <xm:f>'Register RF_D'!$G$13:$G$14</xm:f>
          </x14:formula1>
          <xm:sqref>C33</xm:sqref>
        </x14:dataValidation>
        <x14:dataValidation type="list" allowBlank="1" showInputMessage="1" showErrorMessage="1" prompt="výber zo zoznamu">
          <x14:formula1>
            <xm:f>DRFVO_ZRFD_kat!$A$55:$A$70</xm:f>
          </x14:formula1>
          <xm:sqref>C34</xm:sqref>
        </x14:dataValidation>
        <x14:dataValidation type="list" allowBlank="1" showInputMessage="1" showErrorMessage="1" prompt="výber zo zoznamu">
          <x14:formula1>
            <xm:f>'Register RF_D'!$G$7:$G$8</xm:f>
          </x14:formula1>
          <xm:sqref>C30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5"/>
    <pageSetUpPr fitToPage="1"/>
  </sheetPr>
  <dimension ref="A1:U9"/>
  <sheetViews>
    <sheetView showGridLines="0" view="pageBreakPreview" zoomScale="85" zoomScaleNormal="90" zoomScaleSheetLayoutView="85" workbookViewId="0">
      <selection activeCell="Q27" sqref="Q27"/>
    </sheetView>
  </sheetViews>
  <sheetFormatPr defaultColWidth="8.7109375" defaultRowHeight="12" x14ac:dyDescent="0.2"/>
  <cols>
    <col min="1" max="1" width="13.7109375" style="2" bestFit="1" customWidth="1"/>
    <col min="2" max="3" width="13.7109375" style="2" customWidth="1"/>
    <col min="4" max="17" width="10" style="2" customWidth="1"/>
    <col min="18" max="20" width="20.140625" style="2" customWidth="1"/>
    <col min="21" max="21" width="12.7109375" style="2" customWidth="1"/>
    <col min="22" max="16384" width="8.7109375" style="2"/>
  </cols>
  <sheetData>
    <row r="1" spans="1:21" ht="18" customHeight="1" x14ac:dyDescent="0.2">
      <c r="A1" s="20" t="s">
        <v>17</v>
      </c>
    </row>
    <row r="2" spans="1:21" ht="17.25" customHeight="1" x14ac:dyDescent="0.2">
      <c r="A2" s="20"/>
      <c r="U2" s="178"/>
    </row>
    <row r="3" spans="1:21" ht="17.25" customHeight="1" x14ac:dyDescent="0.2">
      <c r="A3" s="33" t="s">
        <v>31</v>
      </c>
      <c r="D3" s="176" t="s">
        <v>64</v>
      </c>
      <c r="E3" s="177"/>
      <c r="F3" s="177"/>
      <c r="G3" s="177"/>
      <c r="H3" s="177"/>
      <c r="I3" s="177"/>
      <c r="J3" s="177"/>
      <c r="K3" s="177"/>
      <c r="L3" s="177"/>
      <c r="M3" s="177"/>
      <c r="N3" s="177"/>
      <c r="U3" s="179"/>
    </row>
    <row r="4" spans="1:21" ht="48" x14ac:dyDescent="0.2">
      <c r="A4" s="38" t="str">
        <f>Analýza_rizík_VO!$A$5</f>
        <v>ITMS č. projektu:</v>
      </c>
      <c r="B4" s="38" t="str">
        <f>Analýza_rizík_VO!$A$12</f>
        <v>ITMS č. verejného obstarávania/ obstarávania:</v>
      </c>
      <c r="C4" s="38" t="str">
        <f>Analýza_rizík_VO!$A$13</f>
        <v xml:space="preserve">ITMS kód zmluvy </v>
      </c>
      <c r="D4" s="21" t="str">
        <f>Analýza_rizík_VO!$A$26</f>
        <v>ZRFVO [1]</v>
      </c>
      <c r="E4" s="21" t="str">
        <f>Analýza_rizík_VO!$A$27</f>
        <v>ZRFVO [2]</v>
      </c>
      <c r="F4" s="21" t="str">
        <f>Analýza_rizík_VO!$A$28</f>
        <v>ZRFVO [3]</v>
      </c>
      <c r="G4" s="21" t="str">
        <f>Analýza_rizík_VO!$A$29</f>
        <v>ZRFVO [4]</v>
      </c>
      <c r="H4" s="21" t="str">
        <f>Analýza_rizík_VO!$A$30</f>
        <v>ZRFVO [5]</v>
      </c>
      <c r="I4" s="21" t="str">
        <f>Analýza_rizík_VO!$A$31</f>
        <v>ZRFVO [6]</v>
      </c>
      <c r="J4" s="22" t="str">
        <f>Analýza_rizík_VO!$A$42</f>
        <v>DRFVO [1]</v>
      </c>
      <c r="K4" s="22" t="str">
        <f>Analýza_rizík_VO!$A$43</f>
        <v>DRFVO [2]</v>
      </c>
      <c r="L4" s="22" t="str">
        <f>Analýza_rizík_VO!$A$44</f>
        <v>DRFVO [3]</v>
      </c>
      <c r="M4" s="22" t="str">
        <f>Analýza_rizík_VO!$A$51</f>
        <v>ORFVO [1]</v>
      </c>
      <c r="N4" s="22" t="str">
        <f>Analýza_rizík_VO!$A$52</f>
        <v>ORFVO [2]</v>
      </c>
      <c r="O4" s="69" t="str">
        <f>Analýza_rizík_VO!$D$39</f>
        <v>Rizikový index</v>
      </c>
      <c r="P4" s="69" t="str">
        <f>Analýza_rizík_VO!$D$34</f>
        <v>Hraničná hodnota</v>
      </c>
      <c r="Q4" s="69" t="s">
        <v>100</v>
      </c>
      <c r="R4" s="69" t="s">
        <v>115</v>
      </c>
      <c r="S4" s="69" t="s">
        <v>116</v>
      </c>
      <c r="T4" s="69" t="s">
        <v>117</v>
      </c>
      <c r="U4" s="41" t="s">
        <v>136</v>
      </c>
    </row>
    <row r="5" spans="1:21" ht="37.15" customHeight="1" x14ac:dyDescent="0.2">
      <c r="A5" s="82">
        <f>Analýza_rizík_VO!$B$5</f>
        <v>0</v>
      </c>
      <c r="B5" s="82">
        <f>Analýza_rizík_VO!$B$12</f>
        <v>0</v>
      </c>
      <c r="C5" s="82">
        <f>Analýza_rizík_VO!$B$13</f>
        <v>0</v>
      </c>
      <c r="D5" s="85" t="e">
        <f>Analýza_rizík_VO!$D$26</f>
        <v>#N/A</v>
      </c>
      <c r="E5" s="85">
        <f>Analýza_rizík_VO!$D$27</f>
        <v>0</v>
      </c>
      <c r="F5" s="85">
        <f>Analýza_rizík_VO!$D$28</f>
        <v>0</v>
      </c>
      <c r="G5" s="85">
        <f>Analýza_rizík_VO!$D$29</f>
        <v>0</v>
      </c>
      <c r="H5" s="85">
        <f>Analýza_rizík_VO!$D$30</f>
        <v>0</v>
      </c>
      <c r="I5" s="85">
        <f>Analýza_rizík_VO!$D$31</f>
        <v>0</v>
      </c>
      <c r="J5" s="85" t="e">
        <f>Analýza_rizík_VO!$D$42</f>
        <v>#N/A</v>
      </c>
      <c r="K5" s="85" t="e">
        <f>Analýza_rizík_VO!$D$43</f>
        <v>#N/A</v>
      </c>
      <c r="L5" s="85" t="e">
        <f>Analýza_rizík_VO!$D$44</f>
        <v>#N/A</v>
      </c>
      <c r="M5" s="85" t="e">
        <f>Analýza_rizík_VO!$D$51</f>
        <v>#N/A</v>
      </c>
      <c r="N5" s="85" t="e">
        <f>Analýza_rizík_VO!$D$52</f>
        <v>#N/A</v>
      </c>
      <c r="O5" s="85" t="e">
        <f>Analýza_rizík_VO!$D$40</f>
        <v>#N/A</v>
      </c>
      <c r="P5" s="85">
        <f>Analýza_rizík_VO!$D$35</f>
        <v>25</v>
      </c>
      <c r="Q5" s="85">
        <f>Analýza_rizík_VO!$D$37</f>
        <v>23</v>
      </c>
      <c r="R5" s="87" t="e">
        <f>Analýza_rizík_VO!$A$22</f>
        <v>#N/A</v>
      </c>
      <c r="S5" s="87" t="str">
        <f>Analýza_rizík_VO!$A$35</f>
        <v/>
      </c>
      <c r="T5" s="87" t="str">
        <f>Analýza_rizík_VO!$A$48</f>
        <v/>
      </c>
      <c r="U5" s="92">
        <f>Analýza_rizík_VO!$B$19</f>
        <v>0</v>
      </c>
    </row>
    <row r="9" spans="1:21" x14ac:dyDescent="0.2">
      <c r="U9" s="70"/>
    </row>
  </sheetData>
  <sheetProtection algorithmName="SHA-512" hashValue="agx3iQ1LjWWRD1psHf0x3ROAGlhbodDoH+lcOfgCliIIux8bh7BcgO3TikCunHy9HgXV5+K0wjmBiKsqXmLPoQ==" saltValue="Xw8PjBcpgcbWQBiyjD8ANw==" spinCount="100000" sheet="1" objects="1" scenarios="1" formatColumns="0" formatRows="0"/>
  <mergeCells count="2">
    <mergeCell ref="D3:N3"/>
    <mergeCell ref="U2:U3"/>
  </mergeCells>
  <hyperlinks>
    <hyperlink ref="A3" location="Legenda!A1" display="Návrat k legende modelu"/>
  </hyperlinks>
  <pageMargins left="0.70866141732283472" right="0.70866141732283472" top="0.74803149606299213" bottom="0.74803149606299213" header="0.31496062992125984" footer="0.31496062992125984"/>
  <pageSetup paperSize="9" scale="51" fitToHeight="0" orientation="landscape" r:id="rId1"/>
  <headerFooter>
    <oddHeader>&amp;L&amp;"Arial,Tučné"&amp;9&amp;A&amp;R&amp;"Arial,Tučné"&amp;9&amp;F</oddHead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D7D31"/>
    <pageSetUpPr fitToPage="1"/>
  </sheetPr>
  <dimension ref="A1:F9"/>
  <sheetViews>
    <sheetView showGridLines="0" view="pageBreakPreview" zoomScale="85" zoomScaleNormal="90" zoomScaleSheetLayoutView="85" workbookViewId="0">
      <selection activeCell="F4" sqref="F4"/>
    </sheetView>
  </sheetViews>
  <sheetFormatPr defaultColWidth="8.7109375" defaultRowHeight="12" x14ac:dyDescent="0.2"/>
  <cols>
    <col min="1" max="1" width="13.7109375" style="2" bestFit="1" customWidth="1"/>
    <col min="2" max="3" width="13.7109375" style="2" customWidth="1"/>
    <col min="4" max="4" width="10" style="2" customWidth="1"/>
    <col min="5" max="5" width="20.140625" style="2" customWidth="1"/>
    <col min="6" max="6" width="12.7109375" style="2" customWidth="1"/>
    <col min="7" max="16384" width="8.7109375" style="2"/>
  </cols>
  <sheetData>
    <row r="1" spans="1:6" ht="18" customHeight="1" x14ac:dyDescent="0.2">
      <c r="A1" s="20" t="s">
        <v>17</v>
      </c>
    </row>
    <row r="2" spans="1:6" ht="17.25" customHeight="1" x14ac:dyDescent="0.2">
      <c r="A2" s="20"/>
      <c r="F2" s="178"/>
    </row>
    <row r="3" spans="1:6" ht="39" customHeight="1" x14ac:dyDescent="0.2">
      <c r="A3" s="33" t="s">
        <v>31</v>
      </c>
      <c r="D3" s="94" t="s">
        <v>64</v>
      </c>
      <c r="F3" s="179"/>
    </row>
    <row r="4" spans="1:6" ht="48" x14ac:dyDescent="0.2">
      <c r="A4" s="38" t="str">
        <f>Analýza_rizík_VO_fáz_prj!A5</f>
        <v>ITMS č. projektu:</v>
      </c>
      <c r="B4" s="38" t="str">
        <f>Analýza_rizík_VO_fáz_prj!A12</f>
        <v>ITMS č. verejného obstarávania/ obstarávania:</v>
      </c>
      <c r="C4" s="38" t="str">
        <f>Analýza_rizík_VO_fáz_prj!A13</f>
        <v xml:space="preserve">ITMS kód zmluvy </v>
      </c>
      <c r="D4" s="21" t="str">
        <f>Analýza_rizík_VO_fáz_prj!A26</f>
        <v>ZRFVO [A]</v>
      </c>
      <c r="E4" s="69" t="s">
        <v>115</v>
      </c>
      <c r="F4" s="41" t="s">
        <v>136</v>
      </c>
    </row>
    <row r="5" spans="1:6" ht="37.15" customHeight="1" x14ac:dyDescent="0.2">
      <c r="A5" s="82">
        <f>Analýza_rizík_VO_fáz_prj!B5</f>
        <v>0</v>
      </c>
      <c r="B5" s="82">
        <f>Analýza_rizík_VO_fáz_prj!B12</f>
        <v>0</v>
      </c>
      <c r="C5" s="82">
        <f>Analýza_rizík_VO_fáz_prj!B13</f>
        <v>0</v>
      </c>
      <c r="D5" s="85" t="e">
        <f>Analýza_rizík_VO_fáz_prj!D26</f>
        <v>#N/A</v>
      </c>
      <c r="E5" s="87" t="e">
        <f>Analýza_rizík_VO_fáz_prj!A30</f>
        <v>#N/A</v>
      </c>
      <c r="F5" s="92">
        <f>Analýza_rizík_VO_fáz_prj!B19</f>
        <v>0</v>
      </c>
    </row>
    <row r="9" spans="1:6" x14ac:dyDescent="0.2">
      <c r="F9" s="70"/>
    </row>
  </sheetData>
  <sheetProtection algorithmName="SHA-512" hashValue="OjqqkJZ6IwTrpSyLqWyAUqYX8rLM3RUyQG7aU+mpwHAx2EFTKyAxF354dauxMKacLo5jmGoTofvx5gO0K6X7XA==" saltValue="fGMHV5GQ3lRClqBmkqJS7Q==" spinCount="100000" sheet="1" objects="1" scenarios="1" formatColumns="0" formatRows="0"/>
  <mergeCells count="1">
    <mergeCell ref="F2:F3"/>
  </mergeCells>
  <hyperlinks>
    <hyperlink ref="A3" location="Legenda!A1" display="Návrat k legende modelu"/>
  </hyperlinks>
  <pageMargins left="0.70866141732283472" right="0.70866141732283472" top="0.74803149606299213" bottom="0.74803149606299213" header="0.31496062992125984" footer="0.31496062992125984"/>
  <pageSetup paperSize="9" fitToHeight="0" orientation="landscape" r:id="rId1"/>
  <headerFooter>
    <oddHeader>&amp;L&amp;"Arial,Tučné"&amp;9&amp;A&amp;R&amp;"Arial,Tučné"&amp;9&amp;F</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14</vt:i4>
      </vt:variant>
    </vt:vector>
  </HeadingPairs>
  <TitlesOfParts>
    <vt:vector size="25" baseType="lpstr">
      <vt:lpstr>Legenda</vt:lpstr>
      <vt:lpstr>Register RF_VO</vt:lpstr>
      <vt:lpstr>Register RF_VO_fáz_prj</vt:lpstr>
      <vt:lpstr>Register RF_D</vt:lpstr>
      <vt:lpstr>Analýza_rizík_VO</vt:lpstr>
      <vt:lpstr>Analýza_rizík_VO_fáz_prj</vt:lpstr>
      <vt:lpstr>Analýza_rizík_D</vt:lpstr>
      <vt:lpstr>Databáza_VO</vt:lpstr>
      <vt:lpstr>Databáza_VO_fáz_prj</vt:lpstr>
      <vt:lpstr>Databáza_D</vt:lpstr>
      <vt:lpstr>DRFVO_ZRFD_kat</vt:lpstr>
      <vt:lpstr>'Register RF_D'!Názvy_tlače</vt:lpstr>
      <vt:lpstr>'Register RF_VO'!Názvy_tlače</vt:lpstr>
      <vt:lpstr>'Register RF_VO_fáz_prj'!Názvy_tlače</vt:lpstr>
      <vt:lpstr>Analýza_rizík_D!Oblasť_tlače</vt:lpstr>
      <vt:lpstr>Analýza_rizík_VO!Oblasť_tlače</vt:lpstr>
      <vt:lpstr>Analýza_rizík_VO_fáz_prj!Oblasť_tlače</vt:lpstr>
      <vt:lpstr>Databáza_D!Oblasť_tlače</vt:lpstr>
      <vt:lpstr>Databáza_VO!Oblasť_tlače</vt:lpstr>
      <vt:lpstr>Databáza_VO_fáz_prj!Oblasť_tlače</vt:lpstr>
      <vt:lpstr>DRFVO_ZRFD_kat!Oblasť_tlače</vt:lpstr>
      <vt:lpstr>Legenda!Oblasť_tlače</vt:lpstr>
      <vt:lpstr>'Register RF_D'!Oblasť_tlače</vt:lpstr>
      <vt:lpstr>'Register RF_VO'!Oblasť_tlače</vt:lpstr>
      <vt:lpstr>'Register RF_VO_fáz_prj'!Oblasť_tlače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2022-07-13T21:44:56Z</dcterms:created>
  <dcterms:modified xsi:type="dcterms:W3CDTF">2025-02-18T07:52:25Z</dcterms:modified>
</cp:coreProperties>
</file>